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DIZABILITATE\"/>
    </mc:Choice>
  </mc:AlternateContent>
  <xr:revisionPtr revIDLastSave="0" documentId="8_{C76C67BE-AD5C-444E-8759-9D2B16988F72}" xr6:coauthVersionLast="47" xr6:coauthVersionMax="47" xr10:uidLastSave="{00000000-0000-0000-0000-000000000000}"/>
  <bookViews>
    <workbookView xWindow="-120" yWindow="-120" windowWidth="29040" windowHeight="15720"/>
  </bookViews>
  <sheets>
    <sheet name="Tabelul 1" sheetId="6" r:id="rId1"/>
    <sheet name="Tabelul 2" sheetId="13" r:id="rId2"/>
    <sheet name="Tabelul 3" sheetId="9" r:id="rId3"/>
    <sheet name="Tabelul 4" sheetId="10" r:id="rId4"/>
    <sheet name="Tabelul 5" sheetId="11" r:id="rId5"/>
    <sheet name="Tabelul 6" sheetId="4" r:id="rId6"/>
    <sheet name="Tabelul 7" sheetId="5" r:id="rId7"/>
    <sheet name="Tabelul 8" sheetId="12" r:id="rId8"/>
  </sheets>
  <definedNames>
    <definedName name="_Hlk222197606" localSheetId="2">'Tabelul 3'!#REF!</definedName>
    <definedName name="_Hlk222197606" localSheetId="3">'Tabelul 4'!#REF!</definedName>
    <definedName name="_Hlk222197606" localSheetId="4">'Tabelul 5'!#REF!</definedName>
    <definedName name="_Hlk222197606" localSheetId="5">'Tabelul 6'!#REF!</definedName>
    <definedName name="_Hlk222197606" localSheetId="6">'Tabelul 7'!#REF!</definedName>
    <definedName name="_Hlk301509409" localSheetId="2">'Tabelul 3'!#REF!</definedName>
    <definedName name="_Hlk301509409" localSheetId="3">'Tabelul 4'!#REF!</definedName>
    <definedName name="_Hlk301509409" localSheetId="4">'Tabelul 5'!#REF!</definedName>
    <definedName name="_Hlk301509409" localSheetId="5">'Tabelul 6'!#REF!</definedName>
    <definedName name="_Hlk301509409" localSheetId="6">'Tabelul 7'!#REF!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0" l="1"/>
  <c r="C14" i="10"/>
  <c r="B14" i="10"/>
  <c r="D13" i="10"/>
  <c r="C13" i="10"/>
  <c r="B13" i="10"/>
  <c r="D12" i="10"/>
  <c r="C12" i="10"/>
  <c r="B12" i="10"/>
  <c r="D11" i="10"/>
  <c r="C11" i="10"/>
  <c r="B11" i="10"/>
  <c r="D10" i="10"/>
  <c r="C10" i="10"/>
  <c r="B10" i="10"/>
  <c r="D9" i="10"/>
  <c r="C9" i="10"/>
  <c r="B9" i="10"/>
  <c r="D8" i="10"/>
  <c r="C8" i="10"/>
  <c r="B8" i="10"/>
  <c r="D7" i="10"/>
  <c r="C7" i="10"/>
  <c r="B7" i="10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</calcChain>
</file>

<file path=xl/sharedStrings.xml><?xml version="1.0" encoding="utf-8"?>
<sst xmlns="http://schemas.openxmlformats.org/spreadsheetml/2006/main" count="188" uniqueCount="130">
  <si>
    <t>Total, persoane</t>
  </si>
  <si>
    <t>inclusiv:</t>
  </si>
  <si>
    <t>Dizabilitate severă</t>
  </si>
  <si>
    <t>Dizabilitate accentuată</t>
  </si>
  <si>
    <t>Dizabilitate medie</t>
  </si>
  <si>
    <t>inclusiv pe categorii:</t>
  </si>
  <si>
    <t>Persoane cu dizabilităţi</t>
  </si>
  <si>
    <t>Persoane cu dizabilităţi din copilărie</t>
  </si>
  <si>
    <t>Grad sever</t>
  </si>
  <si>
    <t>Grad accentuat</t>
  </si>
  <si>
    <t>Grad mediu</t>
  </si>
  <si>
    <t>Total, %</t>
  </si>
  <si>
    <t xml:space="preserve">Tumori </t>
  </si>
  <si>
    <t>Boli endocrine şi de nutriţie</t>
  </si>
  <si>
    <t>Tulburări mentale şi de comportament</t>
  </si>
  <si>
    <t>Boli ale sistemului nervos</t>
  </si>
  <si>
    <t>Leziuni traumatice</t>
  </si>
  <si>
    <t xml:space="preserve">Alte boli </t>
  </si>
  <si>
    <t>30-39 ani</t>
  </si>
  <si>
    <t>40-49 ani</t>
  </si>
  <si>
    <t>50 ani şi peste</t>
  </si>
  <si>
    <t>Tuberculoză</t>
  </si>
  <si>
    <t>Boli ale ochiului şi anexelor sale</t>
  </si>
  <si>
    <t>Boli ale aparatului circulator</t>
  </si>
  <si>
    <t>Boli ale aparatului digestiv</t>
  </si>
  <si>
    <t>Boli ale sistemului osteo-articular, ale muşchilor şi ţesutului conjunctiv</t>
  </si>
  <si>
    <t>Boli ale aparatului genito-urinar</t>
  </si>
  <si>
    <t>Alte boli</t>
  </si>
  <si>
    <t>Total persoane cu dizabilitate primară, %</t>
  </si>
  <si>
    <t>inclusiv adulți (18 ani și peste)</t>
  </si>
  <si>
    <t>inclusiv copii (0-17 ani)</t>
  </si>
  <si>
    <t>0-17 ani</t>
  </si>
  <si>
    <t>Boli endocrine, de nutriţie  și metabolism</t>
  </si>
  <si>
    <t>Malformații congenitale, deformații și anomalii cromozomiale</t>
  </si>
  <si>
    <t>Tumori</t>
  </si>
  <si>
    <t>Mărimea medie per total beneficiari de alocaţii, lei</t>
  </si>
  <si>
    <t xml:space="preserve">Copii cu dizabilităţi în vârstă de până la 18 ani </t>
  </si>
  <si>
    <t xml:space="preserve">Leziuni traumatice </t>
  </si>
  <si>
    <t>În % faţă de total persoane cu dizabilitate primară</t>
  </si>
  <si>
    <t>Mărimea medie a pensiei de dizabilitate severă, lei</t>
  </si>
  <si>
    <t>Mărimea medie a pensiei de dizabilitate accentuată, lei</t>
  </si>
  <si>
    <t>Mărimea medie a pensiei de dizabilitate medie, lei</t>
  </si>
  <si>
    <t>Boli ale sistemului osteo-articular</t>
  </si>
  <si>
    <t>Raportul dintre mărimea medie a pensiei și valoarea medie a minimului de existență, %</t>
  </si>
  <si>
    <t>Mărimea medie a pensiei de dizabilitate-total, lei</t>
  </si>
  <si>
    <t>Raportul dintre mărimea medie a pensiei de dizabilitate severă și valoarea medie a minimului de existență,%</t>
  </si>
  <si>
    <t>Raportul dintre mărimea medie a pensiei de dizabilitate accentuată și valoarea medie a minimului de existență, %</t>
  </si>
  <si>
    <t>Raportul dintre mărimea medie a pensie de dizabilitate și valoarea medie a minimului de existență, %</t>
  </si>
  <si>
    <t>Cauza dizabilității</t>
  </si>
  <si>
    <t>inclusiv pe principalele boli:</t>
  </si>
  <si>
    <t>18-29 ani</t>
  </si>
  <si>
    <t>Total</t>
  </si>
  <si>
    <t>Femei</t>
  </si>
  <si>
    <t>Bărbați</t>
  </si>
  <si>
    <t>Grad, vârstă</t>
  </si>
  <si>
    <t>Total persoane cu dizabilități</t>
  </si>
  <si>
    <t>0-15 ani</t>
  </si>
  <si>
    <t>16-29 ani</t>
  </si>
  <si>
    <t>30-54 ani</t>
  </si>
  <si>
    <t>55-64 ani</t>
  </si>
  <si>
    <t>65 și peste</t>
  </si>
  <si>
    <t>Persoane cu dizabilități severe</t>
  </si>
  <si>
    <t>Persoane cu dizabilități accentuate</t>
  </si>
  <si>
    <t>Persoane cu dizabilități medii</t>
  </si>
  <si>
    <t>Sursa: Casa Națională de Asigurări Sociale</t>
  </si>
  <si>
    <r>
      <rPr>
        <sz val="9"/>
        <color indexed="8"/>
        <rFont val="Arial"/>
        <family val="2"/>
      </rPr>
      <t xml:space="preserve">Tabelul 1. </t>
    </r>
    <r>
      <rPr>
        <i/>
        <sz val="9"/>
        <color indexed="8"/>
        <rFont val="Arial"/>
        <family val="2"/>
      </rPr>
      <t>Numărul persoanelor cu dizabilități, după vârstă, sex și grad de dizabilitate</t>
    </r>
  </si>
  <si>
    <t xml:space="preserve">Numărul persoanelor cu dizabilități înregistrate în căutarea unui loc de muncă, fără statut de șomer </t>
  </si>
  <si>
    <t>Numărul persoanelor cu dizabilități înregistrate cu statut de șomer-total</t>
  </si>
  <si>
    <t>Numărul persoanelor cu dizabilități beneficiare de servicii și măsuri active de ocupare a forței de muncă:</t>
  </si>
  <si>
    <t>tip serviciu:</t>
  </si>
  <si>
    <t xml:space="preserve">informare </t>
  </si>
  <si>
    <t xml:space="preserve">intermediere </t>
  </si>
  <si>
    <t xml:space="preserve">ghidare în carieră </t>
  </si>
  <si>
    <t xml:space="preserve">reabilitare profesională </t>
  </si>
  <si>
    <t>absolvenți ai cursurilor de formare profesională gratuite (art. 32)</t>
  </si>
  <si>
    <t>absolvenți ai stagiului profesional (art. 34)</t>
  </si>
  <si>
    <t>subvenționarea locurilor de muncă (art. 36 din Legea nr. 105/2018)</t>
  </si>
  <si>
    <t>subvenții pentru crearea sau adaptarea locurilor de muncă pentru persoanele cu dizabilități (art. 38 din Legea nr.  105/2018)</t>
  </si>
  <si>
    <t>Suma subvențiilor acordate angajatorilor pentru adaptarea și crearea locurilor de muncă pentru persoanele cu dizabilități în anul de referință, mii lei</t>
  </si>
  <si>
    <t>Numărul șomerilor cu dizabilități plasați în câmpul muncii în rezultatul prestării serviciilor și a măsurilor active de ocupare a forței de muncă-total</t>
  </si>
  <si>
    <r>
      <rPr>
        <sz val="9"/>
        <color indexed="8"/>
        <rFont val="Arial"/>
        <family val="2"/>
      </rPr>
      <t>Tabelul 8</t>
    </r>
    <r>
      <rPr>
        <i/>
        <sz val="9"/>
        <color indexed="8"/>
        <rFont val="Arial"/>
        <family val="2"/>
      </rPr>
      <t>. Structura persoanelor cu dizabilități aflate în căutarea unui loc de muncă, beneficiare de suport și încadrate în câmpul muncii, 2022</t>
    </r>
  </si>
  <si>
    <t>Sursa: Agenția Națională de Ocupare a Forței de Muncă</t>
  </si>
  <si>
    <t>Sursa: Consiliul Național pentru Determinarea Dizabilității și Capacității de Muncă</t>
  </si>
  <si>
    <t>Raioane</t>
  </si>
  <si>
    <t>Mun. Chişinău</t>
  </si>
  <si>
    <t>Nord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</si>
  <si>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</si>
  <si>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</si>
  <si>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</si>
  <si>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</si>
  <si>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</si>
  <si>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</si>
  <si>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</si>
  <si>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</si>
  <si>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</si>
  <si>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Râşcani</t>
  </si>
  <si>
    <t>Sângerei</t>
  </si>
  <si>
    <t>Soroca</t>
  </si>
  <si>
    <t>Centru</t>
  </si>
  <si>
    <t>Anenii Noi</t>
  </si>
  <si>
    <t>Călăraşi</t>
  </si>
  <si>
    <t>Criuleni</t>
  </si>
  <si>
    <t>Dubăsari</t>
  </si>
  <si>
    <t>Hânceşti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</si>
  <si>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</si>
  <si>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</si>
  <si>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</si>
  <si>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</si>
  <si>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</si>
  <si>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</si>
  <si>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</si>
  <si>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</si>
  <si>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Sud</t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</si>
  <si>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</si>
  <si>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</si>
  <si>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</si>
  <si>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</si>
  <si>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</si>
  <si>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</si>
  <si>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</si>
  <si>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</si>
  <si>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</si>
  <si>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t>Tabelul 2. Proporția persoanelor cu dizabilități care beneficiază de prestații sociale (pensii și alocații sociale de stat de dizabilitate)</t>
  </si>
  <si>
    <r>
      <rPr>
        <sz val="9"/>
        <color indexed="8"/>
        <rFont val="Arial"/>
        <family val="2"/>
      </rPr>
      <t>Tabelul 3.</t>
    </r>
    <r>
      <rPr>
        <i/>
        <sz val="9"/>
        <color indexed="8"/>
        <rFont val="Arial"/>
        <family val="2"/>
      </rPr>
      <t xml:space="preserve"> Persoane recunoscute cu dizabilitate primară, pe grade de dizabilitate</t>
    </r>
  </si>
  <si>
    <r>
      <rPr>
        <sz val="9"/>
        <color indexed="8"/>
        <rFont val="Arial"/>
        <family val="2"/>
      </rPr>
      <t>Tabelul 4.</t>
    </r>
    <r>
      <rPr>
        <i/>
        <sz val="9"/>
        <color indexed="8"/>
        <rFont val="Arial"/>
        <family val="2"/>
      </rPr>
      <t xml:space="preserve"> Structura persoanelor recunoscute cu dizabilitate primară, pe grade şi cauze ale dizabilității, 2022
</t>
    </r>
  </si>
  <si>
    <r>
      <rPr>
        <sz val="9"/>
        <color indexed="8"/>
        <rFont val="Arial"/>
        <family val="2"/>
      </rPr>
      <t>Tabelul 5.</t>
    </r>
    <r>
      <rPr>
        <i/>
        <sz val="9"/>
        <color indexed="8"/>
        <rFont val="Arial"/>
        <family val="2"/>
      </rPr>
      <t xml:space="preserve"> Structura persoanelor recunoscute cu dizabilitate primară, pe grupe de vârstă și 
cauze ale dizabilității, 2022</t>
    </r>
  </si>
  <si>
    <r>
      <t xml:space="preserve">Tabelul 6. </t>
    </r>
    <r>
      <rPr>
        <i/>
        <sz val="9"/>
        <color indexed="8"/>
        <rFont val="Arial"/>
        <family val="2"/>
      </rPr>
      <t xml:space="preserve">Mărimea medie a alocaţiilor sociale de stat pentru persoanele cu dizabilităţi, la 1 ianuarie </t>
    </r>
  </si>
  <si>
    <r>
      <t xml:space="preserve">Tabelul 7. </t>
    </r>
    <r>
      <rPr>
        <i/>
        <sz val="9"/>
        <color indexed="8"/>
        <rFont val="Arial"/>
        <family val="2"/>
      </rPr>
      <t xml:space="preserve">Raportul dintre mărimea medie a pensiei de dizabilitate și minimul de existență, la 1 ianuarie </t>
    </r>
  </si>
  <si>
    <t>Anexe</t>
  </si>
  <si>
    <t>Sursa: Casa Națională de Asigurări Sociale
             Biroul Național de Statistică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</si>
</sst>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8" formatCode="0.0"/>
    <numFmt numFmtId="189" formatCode="#,##0.0"/>
  </numFmts>
  <fonts count="24" x14ac:knownFonts="1">
    <font>
      <sz val="10"/>
      <name val="Arial"/>
      <charset val="238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04"/>
    </font>
    <font>
      <i/>
      <sz val="9"/>
      <color indexed="8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0" fontId="10" fillId="0" borderId="0" xfId="0" applyNumberFormat="1" applyFont="1"/>
    <xf numFmtId="1" fontId="10" fillId="0" borderId="0" xfId="0" applyNumberFormat="1" applyFont="1"/>
    <xf numFmtId="188" fontId="10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 indent="2"/>
    </xf>
    <xf numFmtId="0" fontId="13" fillId="0" borderId="0" xfId="0" applyFont="1"/>
    <xf numFmtId="0" fontId="13" fillId="0" borderId="5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 indent="1"/>
    </xf>
    <xf numFmtId="3" fontId="13" fillId="0" borderId="0" xfId="0" applyNumberFormat="1" applyFont="1" applyAlignment="1">
      <alignment horizontal="right" indent="1"/>
    </xf>
    <xf numFmtId="0" fontId="12" fillId="0" borderId="5" xfId="0" applyFont="1" applyBorder="1" applyAlignment="1">
      <alignment vertical="center" wrapText="1"/>
    </xf>
    <xf numFmtId="188" fontId="12" fillId="0" borderId="0" xfId="0" applyNumberFormat="1" applyFont="1" applyAlignment="1">
      <alignment horizontal="right" vertical="center" indent="1"/>
    </xf>
    <xf numFmtId="188" fontId="13" fillId="0" borderId="0" xfId="0" applyNumberFormat="1" applyFont="1" applyAlignment="1">
      <alignment horizontal="right" indent="1"/>
    </xf>
    <xf numFmtId="188" fontId="13" fillId="0" borderId="0" xfId="0" applyNumberFormat="1" applyFont="1" applyAlignment="1">
      <alignment horizontal="right" vertical="center" indent="1"/>
    </xf>
    <xf numFmtId="0" fontId="12" fillId="0" borderId="5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horizontal="right" vertical="center" indent="1"/>
    </xf>
    <xf numFmtId="0" fontId="13" fillId="0" borderId="0" xfId="0" applyFont="1" applyAlignment="1">
      <alignment horizontal="right" inden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horizontal="right" indent="1"/>
    </xf>
    <xf numFmtId="0" fontId="1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188" fontId="12" fillId="0" borderId="0" xfId="0" applyNumberFormat="1" applyFont="1" applyAlignment="1">
      <alignment horizontal="right" indent="1"/>
    </xf>
    <xf numFmtId="0" fontId="13" fillId="0" borderId="5" xfId="0" applyFont="1" applyBorder="1" applyAlignment="1">
      <alignment wrapText="1"/>
    </xf>
    <xf numFmtId="188" fontId="13" fillId="0" borderId="0" xfId="0" applyNumberFormat="1" applyFont="1"/>
    <xf numFmtId="0" fontId="12" fillId="0" borderId="0" xfId="0" applyFont="1"/>
    <xf numFmtId="0" fontId="12" fillId="0" borderId="2" xfId="0" applyFont="1" applyBorder="1" applyAlignment="1">
      <alignment horizontal="center" vertical="center"/>
    </xf>
    <xf numFmtId="188" fontId="13" fillId="0" borderId="0" xfId="0" applyNumberFormat="1" applyFont="1" applyAlignment="1">
      <alignment horizontal="right" vertical="center" wrapText="1" indent="1"/>
    </xf>
    <xf numFmtId="1" fontId="13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wrapText="1"/>
    </xf>
    <xf numFmtId="0" fontId="13" fillId="0" borderId="1" xfId="0" applyFont="1" applyBorder="1"/>
    <xf numFmtId="1" fontId="12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3" fontId="16" fillId="0" borderId="8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8" fillId="0" borderId="5" xfId="0" applyFont="1" applyBorder="1" applyAlignment="1">
      <alignment horizontal="left" vertical="center" wrapText="1" indent="1"/>
    </xf>
    <xf numFmtId="0" fontId="15" fillId="0" borderId="5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 indent="1"/>
    </xf>
    <xf numFmtId="0" fontId="2" fillId="0" borderId="0" xfId="0" applyFont="1"/>
    <xf numFmtId="188" fontId="19" fillId="0" borderId="0" xfId="0" applyNumberFormat="1" applyFont="1" applyAlignment="1">
      <alignment vertical="center"/>
    </xf>
    <xf numFmtId="188" fontId="0" fillId="0" borderId="0" xfId="0" applyNumberFormat="1"/>
    <xf numFmtId="3" fontId="20" fillId="0" borderId="0" xfId="0" applyNumberFormat="1" applyFont="1" applyAlignment="1">
      <alignment horizontal="right" indent="1"/>
    </xf>
    <xf numFmtId="3" fontId="20" fillId="0" borderId="0" xfId="0" applyNumberFormat="1" applyFont="1" applyAlignment="1">
      <alignment horizontal="right" vertical="center" wrapText="1" inden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2" fillId="0" borderId="0" xfId="0" applyFont="1" applyAlignment="1">
      <alignment horizontal="left" wrapText="1"/>
    </xf>
    <xf numFmtId="188" fontId="12" fillId="0" borderId="0" xfId="0" applyNumberFormat="1" applyFont="1" applyAlignment="1">
      <alignment horizontal="right" vertical="center" wrapText="1" indent="1"/>
    </xf>
    <xf numFmtId="188" fontId="13" fillId="0" borderId="7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 indent="1"/>
    </xf>
    <xf numFmtId="0" fontId="15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 wrapText="1" indent="1"/>
    </xf>
    <xf numFmtId="3" fontId="15" fillId="0" borderId="0" xfId="0" applyNumberFormat="1" applyFont="1" applyBorder="1" applyAlignment="1">
      <alignment horizontal="right" indent="1"/>
    </xf>
    <xf numFmtId="3" fontId="8" fillId="0" borderId="0" xfId="0" applyNumberFormat="1" applyFont="1" applyBorder="1" applyAlignment="1">
      <alignment horizontal="right" vertical="center" wrapText="1" indent="1"/>
    </xf>
    <xf numFmtId="3" fontId="15" fillId="0" borderId="0" xfId="0" applyNumberFormat="1" applyFont="1" applyBorder="1" applyAlignment="1">
      <alignment horizontal="right" vertical="center" wrapText="1" indent="1"/>
    </xf>
    <xf numFmtId="3" fontId="13" fillId="0" borderId="7" xfId="0" applyNumberFormat="1" applyFont="1" applyBorder="1" applyAlignment="1">
      <alignment horizontal="right" vertical="center" wrapText="1" indent="1"/>
    </xf>
    <xf numFmtId="189" fontId="13" fillId="0" borderId="0" xfId="0" applyNumberFormat="1" applyFont="1" applyBorder="1" applyAlignment="1">
      <alignment horizontal="right" vertical="center" wrapText="1" indent="1"/>
    </xf>
    <xf numFmtId="0" fontId="14" fillId="0" borderId="5" xfId="0" applyFont="1" applyBorder="1" applyAlignment="1">
      <alignment horizontal="left" vertical="center" wrapText="1" indent="2"/>
    </xf>
    <xf numFmtId="188" fontId="0" fillId="0" borderId="0" xfId="0" applyNumberFormat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8" fillId="0" borderId="5" xfId="0" applyFont="1" applyBorder="1"/>
    <xf numFmtId="0" fontId="3" fillId="0" borderId="0" xfId="0" applyFont="1" applyAlignment="1">
      <alignment vertical="top" wrapText="1"/>
    </xf>
    <xf numFmtId="0" fontId="15" fillId="0" borderId="5" xfId="0" applyFont="1" applyBorder="1"/>
    <xf numFmtId="0" fontId="15" fillId="0" borderId="6" xfId="0" applyFont="1" applyBorder="1"/>
    <xf numFmtId="188" fontId="15" fillId="0" borderId="0" xfId="0" applyNumberFormat="1" applyFont="1" applyAlignment="1">
      <alignment horizontal="right" vertical="center" indent="1"/>
    </xf>
    <xf numFmtId="188" fontId="18" fillId="0" borderId="0" xfId="0" applyNumberFormat="1" applyFont="1" applyAlignment="1">
      <alignment horizontal="right" indent="1"/>
    </xf>
    <xf numFmtId="188" fontId="1" fillId="0" borderId="0" xfId="0" applyNumberFormat="1" applyFont="1" applyAlignment="1">
      <alignment horizontal="right" indent="1"/>
    </xf>
    <xf numFmtId="188" fontId="1" fillId="0" borderId="7" xfId="0" applyNumberFormat="1" applyFont="1" applyBorder="1" applyAlignment="1">
      <alignment horizontal="right" indent="1"/>
    </xf>
    <xf numFmtId="0" fontId="22" fillId="0" borderId="0" xfId="0" applyFont="1" applyAlignment="1">
      <alignment vertical="center"/>
    </xf>
    <xf numFmtId="0" fontId="3" fillId="0" borderId="0" xfId="1"/>
    <xf numFmtId="0" fontId="12" fillId="0" borderId="0" xfId="1" applyFont="1" applyAlignment="1">
      <alignment horizontal="right" vertical="center" wrapText="1" indent="1"/>
    </xf>
    <xf numFmtId="0" fontId="13" fillId="0" borderId="0" xfId="1" applyFont="1" applyAlignment="1">
      <alignment horizontal="right" vertical="center" indent="1"/>
    </xf>
    <xf numFmtId="0" fontId="13" fillId="0" borderId="0" xfId="1" applyFont="1" applyAlignment="1">
      <alignment horizontal="right" vertical="center" wrapText="1" indent="1"/>
    </xf>
    <xf numFmtId="0" fontId="13" fillId="0" borderId="0" xfId="1" applyFont="1" applyAlignment="1">
      <alignment horizontal="right" wrapText="1" indent="1"/>
    </xf>
    <xf numFmtId="0" fontId="13" fillId="0" borderId="7" xfId="1" applyFont="1" applyBorder="1" applyAlignment="1">
      <alignment horizontal="right" vertical="center" wrapText="1" indent="1"/>
    </xf>
    <xf numFmtId="189" fontId="12" fillId="0" borderId="0" xfId="1" applyNumberFormat="1" applyFont="1" applyAlignment="1">
      <alignment horizontal="right" vertical="center" indent="1"/>
    </xf>
    <xf numFmtId="189" fontId="13" fillId="0" borderId="0" xfId="1" applyNumberFormat="1" applyFont="1" applyAlignment="1">
      <alignment horizontal="right" vertical="center" indent="1"/>
    </xf>
    <xf numFmtId="189" fontId="13" fillId="0" borderId="7" xfId="1" applyNumberFormat="1" applyFont="1" applyBorder="1" applyAlignment="1">
      <alignment horizontal="right" vertical="center" indent="1"/>
    </xf>
    <xf numFmtId="188" fontId="13" fillId="0" borderId="0" xfId="1" applyNumberFormat="1" applyFont="1" applyAlignment="1">
      <alignment horizontal="right" vertical="center" indent="1"/>
    </xf>
    <xf numFmtId="189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horizontal="right" vertical="center" indent="1"/>
    </xf>
    <xf numFmtId="189" fontId="13" fillId="0" borderId="7" xfId="1" applyNumberFormat="1" applyFont="1" applyBorder="1" applyAlignment="1">
      <alignment horizontal="right" vertical="center"/>
    </xf>
    <xf numFmtId="189" fontId="13" fillId="0" borderId="0" xfId="1" applyNumberFormat="1" applyFont="1" applyAlignment="1">
      <alignment horizontal="right" vertical="center" indent="1"/>
    </xf>
    <xf numFmtId="188" fontId="13" fillId="0" borderId="7" xfId="1" applyNumberFormat="1" applyFont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36"/>
  <sheetViews>
    <sheetView showGridLines="0" tabSelected="1" view="pageLayout" zoomScaleNormal="100" workbookViewId="0">
      <selection activeCell="A2" sqref="A2:J2"/>
    </sheetView>
  </sheetViews>
  <sheetFormatPr defaultColWidth="9.140625" defaultRowHeight="12.75" x14ac:dyDescent="0.2"/>
  <cols>
    <col min="1" max="1" width="20.140625" customWidth="1"/>
    <col min="2" max="10" width="7.7109375" customWidth="1"/>
  </cols>
  <sheetData>
    <row r="1" spans="1:10" x14ac:dyDescent="0.2">
      <c r="A1" s="113" t="s">
        <v>128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x14ac:dyDescent="0.2">
      <c r="A2" s="114" t="s">
        <v>65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x14ac:dyDescent="0.2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">
      <c r="A4" s="116" t="s">
        <v>54</v>
      </c>
      <c r="B4" s="107">
        <v>2020</v>
      </c>
      <c r="C4" s="107"/>
      <c r="D4" s="119"/>
      <c r="E4" s="119">
        <v>2021</v>
      </c>
      <c r="F4" s="120"/>
      <c r="G4" s="121"/>
      <c r="H4" s="119">
        <v>2022</v>
      </c>
      <c r="I4" s="120"/>
      <c r="J4" s="121"/>
    </row>
    <row r="5" spans="1:10" x14ac:dyDescent="0.2">
      <c r="A5" s="117"/>
      <c r="B5" s="107" t="s">
        <v>51</v>
      </c>
      <c r="C5" s="107" t="s">
        <v>52</v>
      </c>
      <c r="D5" s="107" t="s">
        <v>53</v>
      </c>
      <c r="E5" s="109" t="s">
        <v>51</v>
      </c>
      <c r="F5" s="110" t="s">
        <v>52</v>
      </c>
      <c r="G5" s="111" t="s">
        <v>53</v>
      </c>
      <c r="H5" s="109" t="s">
        <v>51</v>
      </c>
      <c r="I5" s="110" t="s">
        <v>52</v>
      </c>
      <c r="J5" s="111" t="s">
        <v>53</v>
      </c>
    </row>
    <row r="6" spans="1:10" x14ac:dyDescent="0.2">
      <c r="A6" s="118"/>
      <c r="B6" s="108"/>
      <c r="C6" s="108"/>
      <c r="D6" s="108"/>
      <c r="E6" s="108"/>
      <c r="F6" s="111"/>
      <c r="G6" s="110"/>
      <c r="H6" s="108"/>
      <c r="I6" s="111"/>
      <c r="J6" s="110"/>
    </row>
    <row r="7" spans="1:10" ht="24" x14ac:dyDescent="0.2">
      <c r="A7" s="53" t="s">
        <v>55</v>
      </c>
      <c r="B7" s="44">
        <v>174479</v>
      </c>
      <c r="C7" s="44">
        <v>82866</v>
      </c>
      <c r="D7" s="44">
        <f>B7-C7</f>
        <v>91613</v>
      </c>
      <c r="E7" s="45">
        <v>168046</v>
      </c>
      <c r="F7" s="45">
        <v>79669</v>
      </c>
      <c r="G7" s="48">
        <f t="shared" ref="G7:G30" si="0">E7-F7</f>
        <v>88377</v>
      </c>
      <c r="H7" s="45">
        <v>162295</v>
      </c>
      <c r="I7" s="45">
        <v>76676</v>
      </c>
      <c r="J7" s="48">
        <v>85619</v>
      </c>
    </row>
    <row r="8" spans="1:10" x14ac:dyDescent="0.2">
      <c r="A8" s="52" t="s">
        <v>56</v>
      </c>
      <c r="B8" s="46">
        <v>8715</v>
      </c>
      <c r="C8" s="46">
        <v>3439</v>
      </c>
      <c r="D8" s="46">
        <f t="shared" ref="D8:D30" si="1">B8-C8</f>
        <v>5276</v>
      </c>
      <c r="E8" s="46">
        <v>8917</v>
      </c>
      <c r="F8" s="46">
        <v>3508</v>
      </c>
      <c r="G8" s="47">
        <f t="shared" si="0"/>
        <v>5409</v>
      </c>
      <c r="H8" s="46">
        <v>9201</v>
      </c>
      <c r="I8" s="46">
        <v>3569</v>
      </c>
      <c r="J8" s="47">
        <v>5632</v>
      </c>
    </row>
    <row r="9" spans="1:10" x14ac:dyDescent="0.2">
      <c r="A9" s="52" t="s">
        <v>57</v>
      </c>
      <c r="B9" s="46">
        <v>12436</v>
      </c>
      <c r="C9" s="46">
        <v>5283</v>
      </c>
      <c r="D9" s="46">
        <f t="shared" si="1"/>
        <v>7153</v>
      </c>
      <c r="E9" s="46">
        <v>11771</v>
      </c>
      <c r="F9" s="46">
        <v>5016</v>
      </c>
      <c r="G9" s="47">
        <f t="shared" si="0"/>
        <v>6755</v>
      </c>
      <c r="H9" s="46">
        <v>11393</v>
      </c>
      <c r="I9" s="46">
        <v>4748</v>
      </c>
      <c r="J9" s="47">
        <v>6645</v>
      </c>
    </row>
    <row r="10" spans="1:10" x14ac:dyDescent="0.2">
      <c r="A10" s="52" t="s">
        <v>58</v>
      </c>
      <c r="B10" s="46">
        <v>64186</v>
      </c>
      <c r="C10" s="46">
        <v>31071</v>
      </c>
      <c r="D10" s="46">
        <f t="shared" si="1"/>
        <v>33115</v>
      </c>
      <c r="E10" s="46">
        <v>62251</v>
      </c>
      <c r="F10" s="46">
        <v>29919</v>
      </c>
      <c r="G10" s="47">
        <f t="shared" si="0"/>
        <v>32332</v>
      </c>
      <c r="H10" s="46">
        <v>61524</v>
      </c>
      <c r="I10" s="46">
        <v>29502</v>
      </c>
      <c r="J10" s="46">
        <v>32022</v>
      </c>
    </row>
    <row r="11" spans="1:10" x14ac:dyDescent="0.2">
      <c r="A11" s="52" t="s">
        <v>59</v>
      </c>
      <c r="B11" s="46">
        <v>57843</v>
      </c>
      <c r="C11" s="46">
        <v>25359</v>
      </c>
      <c r="D11" s="46">
        <f t="shared" si="1"/>
        <v>32484</v>
      </c>
      <c r="E11" s="46">
        <v>55111</v>
      </c>
      <c r="F11" s="46">
        <v>24392</v>
      </c>
      <c r="G11" s="47">
        <f t="shared" si="0"/>
        <v>30719</v>
      </c>
      <c r="H11" s="46">
        <v>52618</v>
      </c>
      <c r="I11" s="46">
        <v>23598</v>
      </c>
      <c r="J11" s="47">
        <v>29020</v>
      </c>
    </row>
    <row r="12" spans="1:10" x14ac:dyDescent="0.2">
      <c r="A12" s="52" t="s">
        <v>60</v>
      </c>
      <c r="B12" s="46">
        <v>31299</v>
      </c>
      <c r="C12" s="46">
        <v>17714</v>
      </c>
      <c r="D12" s="46">
        <f t="shared" si="1"/>
        <v>13585</v>
      </c>
      <c r="E12" s="46">
        <v>29996</v>
      </c>
      <c r="F12" s="46">
        <v>16834</v>
      </c>
      <c r="G12" s="47">
        <f t="shared" si="0"/>
        <v>13162</v>
      </c>
      <c r="H12" s="46">
        <v>27559</v>
      </c>
      <c r="I12" s="46">
        <v>15259</v>
      </c>
      <c r="J12" s="47">
        <v>12300</v>
      </c>
    </row>
    <row r="13" spans="1:10" ht="24" x14ac:dyDescent="0.2">
      <c r="A13" s="53" t="s">
        <v>61</v>
      </c>
      <c r="B13" s="48">
        <v>26255</v>
      </c>
      <c r="C13" s="48">
        <v>10947</v>
      </c>
      <c r="D13" s="49">
        <f t="shared" si="1"/>
        <v>15308</v>
      </c>
      <c r="E13" s="48">
        <v>25997</v>
      </c>
      <c r="F13" s="48">
        <v>10765</v>
      </c>
      <c r="G13" s="48">
        <f t="shared" si="0"/>
        <v>15232</v>
      </c>
      <c r="H13" s="48">
        <v>26009</v>
      </c>
      <c r="I13" s="48">
        <v>10702</v>
      </c>
      <c r="J13" s="48">
        <v>15307</v>
      </c>
    </row>
    <row r="14" spans="1:10" x14ac:dyDescent="0.2">
      <c r="A14" s="52" t="s">
        <v>56</v>
      </c>
      <c r="B14" s="47">
        <v>4019</v>
      </c>
      <c r="C14" s="47">
        <v>1571</v>
      </c>
      <c r="D14" s="46">
        <f t="shared" si="1"/>
        <v>2448</v>
      </c>
      <c r="E14" s="47">
        <v>4257</v>
      </c>
      <c r="F14" s="47">
        <v>1631</v>
      </c>
      <c r="G14" s="47">
        <f t="shared" si="0"/>
        <v>2626</v>
      </c>
      <c r="H14" s="47">
        <v>4372</v>
      </c>
      <c r="I14" s="47">
        <v>1632</v>
      </c>
      <c r="J14" s="47">
        <v>2740</v>
      </c>
    </row>
    <row r="15" spans="1:10" x14ac:dyDescent="0.2">
      <c r="A15" s="52" t="s">
        <v>57</v>
      </c>
      <c r="B15" s="47">
        <v>3645</v>
      </c>
      <c r="C15" s="47">
        <v>1512</v>
      </c>
      <c r="D15" s="46">
        <f t="shared" si="1"/>
        <v>2133</v>
      </c>
      <c r="E15" s="47">
        <v>3519</v>
      </c>
      <c r="F15" s="47">
        <v>1468</v>
      </c>
      <c r="G15" s="47">
        <f t="shared" si="0"/>
        <v>2051</v>
      </c>
      <c r="H15" s="47">
        <v>3431</v>
      </c>
      <c r="I15" s="47">
        <v>1397</v>
      </c>
      <c r="J15" s="47">
        <v>2034</v>
      </c>
    </row>
    <row r="16" spans="1:10" x14ac:dyDescent="0.2">
      <c r="A16" s="52" t="s">
        <v>58</v>
      </c>
      <c r="B16" s="47">
        <v>8041</v>
      </c>
      <c r="C16" s="47">
        <v>3463</v>
      </c>
      <c r="D16" s="46">
        <f t="shared" si="1"/>
        <v>4578</v>
      </c>
      <c r="E16" s="47">
        <v>8131</v>
      </c>
      <c r="F16" s="47">
        <v>3462</v>
      </c>
      <c r="G16" s="47">
        <f t="shared" si="0"/>
        <v>4669</v>
      </c>
      <c r="H16" s="47">
        <v>8290</v>
      </c>
      <c r="I16" s="47">
        <v>3547</v>
      </c>
      <c r="J16" s="47">
        <v>4743</v>
      </c>
    </row>
    <row r="17" spans="1:10" x14ac:dyDescent="0.2">
      <c r="A17" s="52" t="s">
        <v>59</v>
      </c>
      <c r="B17" s="47">
        <v>5823</v>
      </c>
      <c r="C17" s="47">
        <v>2130</v>
      </c>
      <c r="D17" s="46">
        <f t="shared" si="1"/>
        <v>3693</v>
      </c>
      <c r="E17" s="47">
        <v>5456</v>
      </c>
      <c r="F17" s="47">
        <v>2020</v>
      </c>
      <c r="G17" s="47">
        <f t="shared" si="0"/>
        <v>3436</v>
      </c>
      <c r="H17" s="47">
        <v>5289</v>
      </c>
      <c r="I17" s="47">
        <v>1994</v>
      </c>
      <c r="J17" s="47">
        <v>3295</v>
      </c>
    </row>
    <row r="18" spans="1:10" x14ac:dyDescent="0.2">
      <c r="A18" s="52" t="s">
        <v>60</v>
      </c>
      <c r="B18" s="47">
        <v>4727</v>
      </c>
      <c r="C18" s="47">
        <v>2271</v>
      </c>
      <c r="D18" s="46">
        <f t="shared" si="1"/>
        <v>2456</v>
      </c>
      <c r="E18" s="47">
        <v>4634</v>
      </c>
      <c r="F18" s="47">
        <v>2184</v>
      </c>
      <c r="G18" s="47">
        <f t="shared" si="0"/>
        <v>2450</v>
      </c>
      <c r="H18" s="47">
        <v>4627</v>
      </c>
      <c r="I18" s="47">
        <v>2132</v>
      </c>
      <c r="J18" s="47">
        <v>2495</v>
      </c>
    </row>
    <row r="19" spans="1:10" ht="24" x14ac:dyDescent="0.2">
      <c r="A19" s="53" t="s">
        <v>62</v>
      </c>
      <c r="B19" s="48">
        <v>103776</v>
      </c>
      <c r="C19" s="48">
        <v>51801</v>
      </c>
      <c r="D19" s="49">
        <f t="shared" si="1"/>
        <v>51975</v>
      </c>
      <c r="E19" s="48">
        <v>97126</v>
      </c>
      <c r="F19" s="48">
        <v>48347</v>
      </c>
      <c r="G19" s="48">
        <f t="shared" si="0"/>
        <v>48779</v>
      </c>
      <c r="H19" s="48">
        <v>90856</v>
      </c>
      <c r="I19" s="48">
        <v>44855</v>
      </c>
      <c r="J19" s="48">
        <v>46001</v>
      </c>
    </row>
    <row r="20" spans="1:10" x14ac:dyDescent="0.2">
      <c r="A20" s="52" t="s">
        <v>56</v>
      </c>
      <c r="B20" s="47">
        <v>2921</v>
      </c>
      <c r="C20" s="47">
        <v>1161</v>
      </c>
      <c r="D20" s="46">
        <f t="shared" si="1"/>
        <v>1760</v>
      </c>
      <c r="E20" s="47">
        <v>2833</v>
      </c>
      <c r="F20" s="47">
        <v>1138</v>
      </c>
      <c r="G20" s="47">
        <f t="shared" si="0"/>
        <v>1695</v>
      </c>
      <c r="H20" s="47">
        <v>2842</v>
      </c>
      <c r="I20" s="47">
        <v>1127</v>
      </c>
      <c r="J20" s="47">
        <v>1715</v>
      </c>
    </row>
    <row r="21" spans="1:10" x14ac:dyDescent="0.2">
      <c r="A21" s="52" t="s">
        <v>57</v>
      </c>
      <c r="B21" s="47">
        <v>4969</v>
      </c>
      <c r="C21" s="47">
        <v>2098</v>
      </c>
      <c r="D21" s="46">
        <f t="shared" si="1"/>
        <v>2871</v>
      </c>
      <c r="E21" s="47">
        <v>4523</v>
      </c>
      <c r="F21" s="47">
        <v>1897</v>
      </c>
      <c r="G21" s="47">
        <f t="shared" si="0"/>
        <v>2626</v>
      </c>
      <c r="H21" s="47">
        <v>4190</v>
      </c>
      <c r="I21" s="47">
        <v>1721</v>
      </c>
      <c r="J21" s="47">
        <v>2469</v>
      </c>
    </row>
    <row r="22" spans="1:10" x14ac:dyDescent="0.2">
      <c r="A22" s="52" t="s">
        <v>58</v>
      </c>
      <c r="B22" s="47">
        <v>34807</v>
      </c>
      <c r="C22" s="47">
        <v>16667</v>
      </c>
      <c r="D22" s="46">
        <f t="shared" si="1"/>
        <v>18140</v>
      </c>
      <c r="E22" s="47">
        <v>32689</v>
      </c>
      <c r="F22" s="47">
        <v>15477</v>
      </c>
      <c r="G22" s="47">
        <f t="shared" si="0"/>
        <v>17212</v>
      </c>
      <c r="H22" s="47">
        <v>31345</v>
      </c>
      <c r="I22" s="47">
        <v>14737</v>
      </c>
      <c r="J22" s="47">
        <v>16608</v>
      </c>
    </row>
    <row r="23" spans="1:10" x14ac:dyDescent="0.2">
      <c r="A23" s="52" t="s">
        <v>59</v>
      </c>
      <c r="B23" s="47">
        <v>36366</v>
      </c>
      <c r="C23" s="47">
        <v>17288</v>
      </c>
      <c r="D23" s="46">
        <f t="shared" si="1"/>
        <v>19078</v>
      </c>
      <c r="E23" s="47">
        <v>33631</v>
      </c>
      <c r="F23" s="47">
        <v>16034</v>
      </c>
      <c r="G23" s="47">
        <f t="shared" si="0"/>
        <v>17597</v>
      </c>
      <c r="H23" s="47">
        <v>31216</v>
      </c>
      <c r="I23" s="47">
        <v>14869</v>
      </c>
      <c r="J23" s="47">
        <v>16347</v>
      </c>
    </row>
    <row r="24" spans="1:10" x14ac:dyDescent="0.2">
      <c r="A24" s="52" t="s">
        <v>60</v>
      </c>
      <c r="B24" s="47">
        <v>24713</v>
      </c>
      <c r="C24" s="47">
        <v>14587</v>
      </c>
      <c r="D24" s="46">
        <f t="shared" si="1"/>
        <v>10126</v>
      </c>
      <c r="E24" s="47">
        <v>23450</v>
      </c>
      <c r="F24" s="47">
        <v>13801</v>
      </c>
      <c r="G24" s="47">
        <f t="shared" si="0"/>
        <v>9649</v>
      </c>
      <c r="H24" s="47">
        <v>21263</v>
      </c>
      <c r="I24" s="47">
        <v>12401</v>
      </c>
      <c r="J24" s="47">
        <v>8862</v>
      </c>
    </row>
    <row r="25" spans="1:10" ht="24" x14ac:dyDescent="0.2">
      <c r="A25" s="53" t="s">
        <v>63</v>
      </c>
      <c r="B25" s="48">
        <v>44448</v>
      </c>
      <c r="C25" s="48">
        <v>20118</v>
      </c>
      <c r="D25" s="49">
        <f t="shared" si="1"/>
        <v>24330</v>
      </c>
      <c r="E25" s="48">
        <v>44923</v>
      </c>
      <c r="F25" s="48">
        <v>20557</v>
      </c>
      <c r="G25" s="48">
        <f t="shared" si="0"/>
        <v>24366</v>
      </c>
      <c r="H25" s="48">
        <v>45430</v>
      </c>
      <c r="I25" s="48">
        <v>21119</v>
      </c>
      <c r="J25" s="48">
        <v>24311</v>
      </c>
    </row>
    <row r="26" spans="1:10" x14ac:dyDescent="0.2">
      <c r="A26" s="52" t="s">
        <v>56</v>
      </c>
      <c r="B26" s="47">
        <v>1775</v>
      </c>
      <c r="C26" s="47">
        <v>707</v>
      </c>
      <c r="D26" s="46">
        <f t="shared" si="1"/>
        <v>1068</v>
      </c>
      <c r="E26" s="47">
        <v>1827</v>
      </c>
      <c r="F26" s="47">
        <v>739</v>
      </c>
      <c r="G26" s="47">
        <f t="shared" si="0"/>
        <v>1088</v>
      </c>
      <c r="H26" s="47">
        <v>1987</v>
      </c>
      <c r="I26" s="47">
        <v>810</v>
      </c>
      <c r="J26" s="47">
        <v>1177</v>
      </c>
    </row>
    <row r="27" spans="1:10" x14ac:dyDescent="0.2">
      <c r="A27" s="52" t="s">
        <v>57</v>
      </c>
      <c r="B27" s="47">
        <v>3822</v>
      </c>
      <c r="C27" s="47">
        <v>1673</v>
      </c>
      <c r="D27" s="46">
        <f t="shared" si="1"/>
        <v>2149</v>
      </c>
      <c r="E27" s="47">
        <v>3729</v>
      </c>
      <c r="F27" s="47">
        <v>1651</v>
      </c>
      <c r="G27" s="47">
        <f t="shared" si="0"/>
        <v>2078</v>
      </c>
      <c r="H27" s="47">
        <v>3772</v>
      </c>
      <c r="I27" s="47">
        <v>1630</v>
      </c>
      <c r="J27" s="47">
        <v>2142</v>
      </c>
    </row>
    <row r="28" spans="1:10" x14ac:dyDescent="0.2">
      <c r="A28" s="52" t="s">
        <v>58</v>
      </c>
      <c r="B28" s="47">
        <v>21338</v>
      </c>
      <c r="C28" s="47">
        <v>10941</v>
      </c>
      <c r="D28" s="46">
        <f t="shared" si="1"/>
        <v>10397</v>
      </c>
      <c r="E28" s="47">
        <v>21431</v>
      </c>
      <c r="F28" s="47">
        <v>10980</v>
      </c>
      <c r="G28" s="47">
        <f t="shared" si="0"/>
        <v>10451</v>
      </c>
      <c r="H28" s="47">
        <v>21889</v>
      </c>
      <c r="I28" s="47">
        <v>11218</v>
      </c>
      <c r="J28" s="47">
        <v>10671</v>
      </c>
    </row>
    <row r="29" spans="1:10" x14ac:dyDescent="0.2">
      <c r="A29" s="52" t="s">
        <v>59</v>
      </c>
      <c r="B29" s="47">
        <v>15654</v>
      </c>
      <c r="C29" s="47">
        <v>5941</v>
      </c>
      <c r="D29" s="46">
        <f t="shared" si="1"/>
        <v>9713</v>
      </c>
      <c r="E29" s="47">
        <v>16024</v>
      </c>
      <c r="F29" s="47">
        <v>6338</v>
      </c>
      <c r="G29" s="47">
        <f t="shared" si="0"/>
        <v>9686</v>
      </c>
      <c r="H29" s="47">
        <v>16113</v>
      </c>
      <c r="I29" s="47">
        <v>6735</v>
      </c>
      <c r="J29" s="47">
        <v>9378</v>
      </c>
    </row>
    <row r="30" spans="1:10" x14ac:dyDescent="0.2">
      <c r="A30" s="54" t="s">
        <v>60</v>
      </c>
      <c r="B30" s="50">
        <v>1859</v>
      </c>
      <c r="C30" s="50">
        <v>856</v>
      </c>
      <c r="D30" s="51">
        <f t="shared" si="1"/>
        <v>1003</v>
      </c>
      <c r="E30" s="50">
        <v>1912</v>
      </c>
      <c r="F30" s="50">
        <v>849</v>
      </c>
      <c r="G30" s="50">
        <f t="shared" si="0"/>
        <v>1063</v>
      </c>
      <c r="H30" s="50">
        <v>1669</v>
      </c>
      <c r="I30" s="50">
        <v>726</v>
      </c>
      <c r="J30" s="50">
        <v>943</v>
      </c>
    </row>
    <row r="32" spans="1:10" ht="15" customHeight="1" x14ac:dyDescent="0.2">
      <c r="A32" s="112" t="s">
        <v>64</v>
      </c>
      <c r="B32" s="112"/>
      <c r="C32" s="112"/>
      <c r="D32" s="112"/>
      <c r="E32" s="112"/>
      <c r="F32" s="112"/>
      <c r="G32" s="112"/>
      <c r="H32" s="112"/>
      <c r="I32" s="112"/>
      <c r="J32" s="112"/>
    </row>
    <row r="33" spans="7:8" ht="15" x14ac:dyDescent="0.2">
      <c r="H33" s="56"/>
    </row>
    <row r="34" spans="7:8" ht="15" x14ac:dyDescent="0.2">
      <c r="H34" s="56"/>
    </row>
    <row r="35" spans="7:8" ht="15" x14ac:dyDescent="0.2">
      <c r="G35" s="57"/>
      <c r="H35" s="56"/>
    </row>
    <row r="36" spans="7:8" ht="15" x14ac:dyDescent="0.2">
      <c r="H36" s="56"/>
    </row>
  </sheetData>
  <mergeCells count="16">
    <mergeCell ref="A1:J1"/>
    <mergeCell ref="G5:G6"/>
    <mergeCell ref="H5:H6"/>
    <mergeCell ref="I5:I6"/>
    <mergeCell ref="J5:J6"/>
    <mergeCell ref="A2:J2"/>
    <mergeCell ref="A4:A6"/>
    <mergeCell ref="B4:D4"/>
    <mergeCell ref="E4:G4"/>
    <mergeCell ref="H4:J4"/>
    <mergeCell ref="B5:B6"/>
    <mergeCell ref="C5:C6"/>
    <mergeCell ref="D5:D6"/>
    <mergeCell ref="E5:E6"/>
    <mergeCell ref="F5:F6"/>
    <mergeCell ref="A32:J32"/>
  </mergeCells>
  <pageMargins left="0.78" right="0.78" top="0.43" bottom="0.39" header="0.27" footer="0.35"/>
  <pageSetup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2:J45"/>
  <sheetViews>
    <sheetView showGridLines="0" view="pageLayout" zoomScaleNormal="100" workbookViewId="0">
      <selection activeCell="A2" sqref="A2:E2"/>
    </sheetView>
  </sheetViews>
  <sheetFormatPr defaultColWidth="9.140625" defaultRowHeight="12.75" x14ac:dyDescent="0.2"/>
  <cols>
    <col min="1" max="1" width="25.28515625" customWidth="1"/>
    <col min="2" max="5" width="15.140625" customWidth="1"/>
  </cols>
  <sheetData>
    <row r="2" spans="1:10" ht="29.25" customHeight="1" x14ac:dyDescent="0.2">
      <c r="A2" s="122" t="s">
        <v>122</v>
      </c>
      <c r="B2" s="122"/>
      <c r="C2" s="122"/>
      <c r="D2" s="122"/>
      <c r="E2" s="122"/>
      <c r="F2" s="84"/>
      <c r="G2" s="84"/>
      <c r="H2" s="84"/>
      <c r="I2" s="84"/>
      <c r="J2" s="84"/>
    </row>
    <row r="4" spans="1:10" x14ac:dyDescent="0.2">
      <c r="A4" s="79" t="s">
        <v>83</v>
      </c>
      <c r="B4" s="79">
        <v>2019</v>
      </c>
      <c r="C4" s="80">
        <v>2020</v>
      </c>
      <c r="D4" s="81">
        <v>2021</v>
      </c>
      <c r="E4" s="81">
        <v>2022</v>
      </c>
    </row>
    <row r="5" spans="1:10" x14ac:dyDescent="0.2">
      <c r="A5" s="82" t="s">
        <v>51</v>
      </c>
      <c r="B5" s="87">
        <v>6.6943932215571129</v>
      </c>
      <c r="C5" s="87">
        <v>6.6428004696587353</v>
      </c>
      <c r="D5" s="87">
        <v>6.5514243498126739</v>
      </c>
      <c r="E5" s="87">
        <v>6.4588392515315842</v>
      </c>
    </row>
    <row r="6" spans="1:10" x14ac:dyDescent="0.2">
      <c r="A6" s="83" t="s">
        <v>84</v>
      </c>
      <c r="B6" s="88">
        <v>4.3268489780869688</v>
      </c>
      <c r="C6" s="88">
        <v>4.2240630197772928</v>
      </c>
      <c r="D6" s="88">
        <v>4.0805935083903186</v>
      </c>
      <c r="E6" s="88">
        <v>4.0257546060950986</v>
      </c>
    </row>
    <row r="7" spans="1:10" x14ac:dyDescent="0.2">
      <c r="A7" s="85" t="s">
        <v>85</v>
      </c>
      <c r="B7" s="89">
        <v>7.5167792504613695</v>
      </c>
      <c r="C7" s="89">
        <v>7.5198829223373869</v>
      </c>
      <c r="D7" s="89">
        <v>7.4817147284397283</v>
      </c>
      <c r="E7" s="89">
        <v>7.3825621600193809</v>
      </c>
    </row>
    <row r="8" spans="1:10" x14ac:dyDescent="0.2">
      <c r="A8" s="83" t="s">
        <v>86</v>
      </c>
      <c r="B8" s="88">
        <v>7.1464100455786657</v>
      </c>
      <c r="C8" s="88">
        <v>6.9893728240679662</v>
      </c>
      <c r="D8" s="88">
        <v>6.7904949673134789</v>
      </c>
      <c r="E8" s="88">
        <v>6.6647630529733384</v>
      </c>
    </row>
    <row r="9" spans="1:10" x14ac:dyDescent="0.2">
      <c r="A9" s="83" t="s">
        <v>87</v>
      </c>
      <c r="B9" s="88">
        <v>7.9860804437300175</v>
      </c>
      <c r="C9" s="88">
        <v>7.9337715045074173</v>
      </c>
      <c r="D9" s="88">
        <v>7.8316165259752335</v>
      </c>
      <c r="E9" s="88">
        <v>7.5870670632255583</v>
      </c>
    </row>
    <row r="10" spans="1:10" x14ac:dyDescent="0.2">
      <c r="A10" s="83" t="s">
        <v>88</v>
      </c>
      <c r="B10" s="88">
        <v>7.1195144724556485</v>
      </c>
      <c r="C10" s="88">
        <v>7.1678632884352931</v>
      </c>
      <c r="D10" s="88">
        <v>7.0891150169596058</v>
      </c>
      <c r="E10" s="88">
        <v>6.5871501272264625</v>
      </c>
    </row>
    <row r="11" spans="1:10" x14ac:dyDescent="0.2">
      <c r="A11" s="83" t="s">
        <v>89</v>
      </c>
      <c r="B11" s="88">
        <v>7.1286798684868407</v>
      </c>
      <c r="C11" s="88">
        <v>7.078665517665887</v>
      </c>
      <c r="D11" s="88">
        <v>7.0635592543488332</v>
      </c>
      <c r="E11" s="88">
        <v>6.9924303642990253</v>
      </c>
    </row>
    <row r="12" spans="1:10" x14ac:dyDescent="0.2">
      <c r="A12" s="83" t="s">
        <v>90</v>
      </c>
      <c r="B12" s="88">
        <v>9.3457943925233646</v>
      </c>
      <c r="C12" s="88">
        <v>9.3309568604152222</v>
      </c>
      <c r="D12" s="88">
        <v>9.4429826824193022</v>
      </c>
      <c r="E12" s="88">
        <v>9.275574261663575</v>
      </c>
    </row>
    <row r="13" spans="1:10" x14ac:dyDescent="0.2">
      <c r="A13" s="83" t="s">
        <v>91</v>
      </c>
      <c r="B13" s="88">
        <v>6.068451013960221</v>
      </c>
      <c r="C13" s="88">
        <v>6.1425618079352038</v>
      </c>
      <c r="D13" s="88">
        <v>6.2770722765105038</v>
      </c>
      <c r="E13" s="88">
        <v>6.4382761588589705</v>
      </c>
    </row>
    <row r="14" spans="1:10" x14ac:dyDescent="0.2">
      <c r="A14" s="83" t="s">
        <v>92</v>
      </c>
      <c r="B14" s="88">
        <v>7.5831969448990719</v>
      </c>
      <c r="C14" s="88">
        <v>7.5746246336065077</v>
      </c>
      <c r="D14" s="88">
        <v>7.5070777463211282</v>
      </c>
      <c r="E14" s="88">
        <v>7.4958972873829524</v>
      </c>
    </row>
    <row r="15" spans="1:10" x14ac:dyDescent="0.2">
      <c r="A15" s="83" t="s">
        <v>93</v>
      </c>
      <c r="B15" s="88">
        <v>5.5213790404973588</v>
      </c>
      <c r="C15" s="88">
        <v>5.7113897274309764</v>
      </c>
      <c r="D15" s="88">
        <v>5.7255585631050145</v>
      </c>
      <c r="E15" s="88">
        <v>5.8147268408551067</v>
      </c>
    </row>
    <row r="16" spans="1:10" x14ac:dyDescent="0.2">
      <c r="A16" s="83" t="s">
        <v>94</v>
      </c>
      <c r="B16" s="88">
        <v>7.1998862801772132</v>
      </c>
      <c r="C16" s="88">
        <v>7.2307288058667556</v>
      </c>
      <c r="D16" s="88">
        <v>7.2412929090453524</v>
      </c>
      <c r="E16" s="88">
        <v>7.4363327674023774</v>
      </c>
    </row>
    <row r="17" spans="1:5" x14ac:dyDescent="0.2">
      <c r="A17" s="83" t="s">
        <v>95</v>
      </c>
      <c r="B17" s="88">
        <v>6.8736928592769644</v>
      </c>
      <c r="C17" s="88">
        <v>6.9621568516314305</v>
      </c>
      <c r="D17" s="88">
        <v>6.8849509056057574</v>
      </c>
      <c r="E17" s="88">
        <v>6.7953917236648298</v>
      </c>
    </row>
    <row r="18" spans="1:5" x14ac:dyDescent="0.2">
      <c r="A18" s="83" t="s">
        <v>96</v>
      </c>
      <c r="B18" s="88">
        <v>8.5522504062742879</v>
      </c>
      <c r="C18" s="88">
        <v>8.6851801407865121</v>
      </c>
      <c r="D18" s="88">
        <v>8.6994623176781616</v>
      </c>
      <c r="E18" s="88">
        <v>8.6809072215572538</v>
      </c>
    </row>
    <row r="19" spans="1:5" x14ac:dyDescent="0.2">
      <c r="A19" s="83" t="s">
        <v>97</v>
      </c>
      <c r="B19" s="88">
        <v>8.9934005262325485</v>
      </c>
      <c r="C19" s="88">
        <v>8.9145429463442962</v>
      </c>
      <c r="D19" s="88">
        <v>8.7984777093149695</v>
      </c>
      <c r="E19" s="88">
        <v>8.360958218663999</v>
      </c>
    </row>
    <row r="20" spans="1:5" x14ac:dyDescent="0.2">
      <c r="A20" s="85" t="s">
        <v>98</v>
      </c>
      <c r="B20" s="89">
        <v>7.7040506939166766</v>
      </c>
      <c r="C20" s="89">
        <v>7.7046850781831324</v>
      </c>
      <c r="D20" s="89">
        <v>7.6900712312836168</v>
      </c>
      <c r="E20" s="89">
        <v>7.6473457639026163</v>
      </c>
    </row>
    <row r="21" spans="1:5" x14ac:dyDescent="0.2">
      <c r="A21" s="83" t="s">
        <v>99</v>
      </c>
      <c r="B21" s="88">
        <v>6.6916861808538686</v>
      </c>
      <c r="C21" s="88">
        <v>6.7519712923178625</v>
      </c>
      <c r="D21" s="88">
        <v>6.7292898210381411</v>
      </c>
      <c r="E21" s="88">
        <v>6.7160469278186516</v>
      </c>
    </row>
    <row r="22" spans="1:5" x14ac:dyDescent="0.2">
      <c r="A22" s="83" t="s">
        <v>100</v>
      </c>
      <c r="B22" s="88">
        <v>8.7852256636285677</v>
      </c>
      <c r="C22" s="88">
        <v>8.8810235755985438</v>
      </c>
      <c r="D22" s="88">
        <v>8.7584944562496059</v>
      </c>
      <c r="E22" s="88">
        <v>8.7096074604207327</v>
      </c>
    </row>
    <row r="23" spans="1:5" x14ac:dyDescent="0.2">
      <c r="A23" s="83" t="s">
        <v>101</v>
      </c>
      <c r="B23" s="88">
        <v>6.4173445355693266</v>
      </c>
      <c r="C23" s="88">
        <v>6.4234613628291637</v>
      </c>
      <c r="D23" s="88">
        <v>6.3705061474346776</v>
      </c>
      <c r="E23" s="88">
        <v>6.174757281553398</v>
      </c>
    </row>
    <row r="24" spans="1:5" x14ac:dyDescent="0.2">
      <c r="A24" s="83" t="s">
        <v>102</v>
      </c>
      <c r="B24" s="88">
        <v>8.4414575402066667</v>
      </c>
      <c r="C24" s="88">
        <v>8.3281493001555216</v>
      </c>
      <c r="D24" s="88">
        <v>8.391304347826086</v>
      </c>
      <c r="E24" s="88">
        <v>8.2591191899475422</v>
      </c>
    </row>
    <row r="25" spans="1:5" x14ac:dyDescent="0.2">
      <c r="A25" s="83" t="s">
        <v>103</v>
      </c>
      <c r="B25" s="88">
        <v>6.2588650216594042</v>
      </c>
      <c r="C25" s="88">
        <v>6.2887947232697066</v>
      </c>
      <c r="D25" s="88">
        <v>6.2099786552828178</v>
      </c>
      <c r="E25" s="88">
        <v>6.284160472234368</v>
      </c>
    </row>
    <row r="26" spans="1:5" x14ac:dyDescent="0.2">
      <c r="A26" s="83" t="s">
        <v>104</v>
      </c>
      <c r="B26" s="88">
        <v>5.7508950937061467</v>
      </c>
      <c r="C26" s="88">
        <v>5.7657349105566826</v>
      </c>
      <c r="D26" s="88">
        <v>5.843197251523204</v>
      </c>
      <c r="E26" s="88">
        <v>5.9258752735229754</v>
      </c>
    </row>
    <row r="27" spans="1:5" x14ac:dyDescent="0.2">
      <c r="A27" s="83" t="s">
        <v>105</v>
      </c>
      <c r="B27" s="88">
        <v>6.8356744275543582</v>
      </c>
      <c r="C27" s="88">
        <v>6.9287288758265984</v>
      </c>
      <c r="D27" s="88">
        <v>6.9911751990030773</v>
      </c>
      <c r="E27" s="88">
        <v>7.0978745736027289</v>
      </c>
    </row>
    <row r="28" spans="1:5" x14ac:dyDescent="0.2">
      <c r="A28" s="83" t="s">
        <v>106</v>
      </c>
      <c r="B28" s="88">
        <v>7.3842302878598245</v>
      </c>
      <c r="C28" s="88">
        <v>7.4193663691930087</v>
      </c>
      <c r="D28" s="88">
        <v>7.4501004771121773</v>
      </c>
      <c r="E28" s="88">
        <v>7.3903266379540336</v>
      </c>
    </row>
    <row r="29" spans="1:5" x14ac:dyDescent="0.2">
      <c r="A29" s="83" t="s">
        <v>107</v>
      </c>
      <c r="B29" s="88">
        <v>9.8666810600744856</v>
      </c>
      <c r="C29" s="88">
        <v>9.8744104420313707</v>
      </c>
      <c r="D29" s="88">
        <v>9.5127544520257068</v>
      </c>
      <c r="E29" s="88">
        <v>9.3088282410508807</v>
      </c>
    </row>
    <row r="30" spans="1:5" x14ac:dyDescent="0.2">
      <c r="A30" s="83" t="s">
        <v>108</v>
      </c>
      <c r="B30" s="88">
        <v>7.4456321415407301</v>
      </c>
      <c r="C30" s="88">
        <v>7.3829907824478722</v>
      </c>
      <c r="D30" s="88">
        <v>7.2763194167917415</v>
      </c>
      <c r="E30" s="88">
        <v>7.3065228975331475</v>
      </c>
    </row>
    <row r="31" spans="1:5" x14ac:dyDescent="0.2">
      <c r="A31" s="83" t="s">
        <v>109</v>
      </c>
      <c r="B31" s="88">
        <v>17.744980804330041</v>
      </c>
      <c r="C31" s="88">
        <v>17.557766367137358</v>
      </c>
      <c r="D31" s="88">
        <v>17.379956499916347</v>
      </c>
      <c r="E31" s="88">
        <v>16.848165360338491</v>
      </c>
    </row>
    <row r="32" spans="1:5" x14ac:dyDescent="0.2">
      <c r="A32" s="83" t="s">
        <v>110</v>
      </c>
      <c r="B32" s="88">
        <v>10.159609659278862</v>
      </c>
      <c r="C32" s="88">
        <v>9.9299337439935638</v>
      </c>
      <c r="D32" s="88">
        <v>10.318725099601593</v>
      </c>
      <c r="E32" s="88">
        <v>10.334493649000668</v>
      </c>
    </row>
    <row r="33" spans="1:10" x14ac:dyDescent="0.2">
      <c r="A33" s="83" t="s">
        <v>111</v>
      </c>
      <c r="B33" s="88">
        <v>6.5070158180975319</v>
      </c>
      <c r="C33" s="88">
        <v>6.6133987527512845</v>
      </c>
      <c r="D33" s="88">
        <v>6.7044672724253278</v>
      </c>
      <c r="E33" s="88">
        <v>6.735542734469341</v>
      </c>
    </row>
    <row r="34" spans="1:10" x14ac:dyDescent="0.2">
      <c r="A34" s="85" t="s">
        <v>112</v>
      </c>
      <c r="B34" s="89">
        <v>6.2706415114990488</v>
      </c>
      <c r="C34" s="89">
        <v>6.2795991449907014</v>
      </c>
      <c r="D34" s="89">
        <v>6.2260285976137055</v>
      </c>
      <c r="E34" s="89">
        <v>6.168852274943414</v>
      </c>
    </row>
    <row r="35" spans="1:10" x14ac:dyDescent="0.2">
      <c r="A35" s="83" t="s">
        <v>113</v>
      </c>
      <c r="B35" s="88">
        <v>8.2903954148092396</v>
      </c>
      <c r="C35" s="88">
        <v>8.4185773074661956</v>
      </c>
      <c r="D35" s="88">
        <v>8.3180652253572731</v>
      </c>
      <c r="E35" s="88">
        <v>8.4130258141133822</v>
      </c>
    </row>
    <row r="36" spans="1:10" x14ac:dyDescent="0.2">
      <c r="A36" s="83" t="s">
        <v>114</v>
      </c>
      <c r="B36" s="88">
        <v>5.6132097773154932</v>
      </c>
      <c r="C36" s="88">
        <v>5.6475309969182259</v>
      </c>
      <c r="D36" s="88">
        <v>5.6474339958469297</v>
      </c>
      <c r="E36" s="88">
        <v>5.6577625773969205</v>
      </c>
    </row>
    <row r="37" spans="1:10" x14ac:dyDescent="0.2">
      <c r="A37" s="83" t="s">
        <v>115</v>
      </c>
      <c r="B37" s="88">
        <v>6.6314358277109369</v>
      </c>
      <c r="C37" s="88">
        <v>6.8023678471284654</v>
      </c>
      <c r="D37" s="88">
        <v>6.6847310662511861</v>
      </c>
      <c r="E37" s="88">
        <v>6.6571123475524088</v>
      </c>
    </row>
    <row r="38" spans="1:10" x14ac:dyDescent="0.2">
      <c r="A38" s="83" t="s">
        <v>116</v>
      </c>
      <c r="B38" s="88">
        <v>5.2496780448277356</v>
      </c>
      <c r="C38" s="88">
        <v>5.2647842144759496</v>
      </c>
      <c r="D38" s="88">
        <v>5.2467027880222794</v>
      </c>
      <c r="E38" s="88">
        <v>5.3219407041769502</v>
      </c>
    </row>
    <row r="39" spans="1:10" x14ac:dyDescent="0.2">
      <c r="A39" s="83" t="s">
        <v>117</v>
      </c>
      <c r="B39" s="88">
        <v>6.6513109253255989</v>
      </c>
      <c r="C39" s="88">
        <v>6.4906490649064912</v>
      </c>
      <c r="D39" s="88">
        <v>6.4716975484179953</v>
      </c>
      <c r="E39" s="88">
        <v>6.2944785276073629</v>
      </c>
    </row>
    <row r="40" spans="1:10" x14ac:dyDescent="0.2">
      <c r="A40" s="83" t="s">
        <v>118</v>
      </c>
      <c r="B40" s="88">
        <v>5.9129901960784315</v>
      </c>
      <c r="C40" s="88">
        <v>5.8379880348181121</v>
      </c>
      <c r="D40" s="88">
        <v>5.9936262900915125</v>
      </c>
      <c r="E40" s="88">
        <v>5.9742509782835977</v>
      </c>
    </row>
    <row r="41" spans="1:10" x14ac:dyDescent="0.2">
      <c r="A41" s="83" t="s">
        <v>119</v>
      </c>
      <c r="B41" s="88">
        <v>6.4736011841003371</v>
      </c>
      <c r="C41" s="88">
        <v>6.5435775263053397</v>
      </c>
      <c r="D41" s="88">
        <v>6.5629647992067426</v>
      </c>
      <c r="E41" s="88">
        <v>6.4562992714764889</v>
      </c>
    </row>
    <row r="42" spans="1:10" x14ac:dyDescent="0.2">
      <c r="A42" s="83" t="s">
        <v>120</v>
      </c>
      <c r="B42" s="88">
        <v>8.2736313896194194</v>
      </c>
      <c r="C42" s="88">
        <v>8.1171599074412377</v>
      </c>
      <c r="D42" s="88">
        <v>7.5888808980332065</v>
      </c>
      <c r="E42" s="88">
        <v>7.1309851051588575</v>
      </c>
    </row>
    <row r="43" spans="1:10" x14ac:dyDescent="0.2">
      <c r="A43" s="86" t="s">
        <v>121</v>
      </c>
      <c r="B43" s="90">
        <v>9.564096497597351</v>
      </c>
      <c r="C43" s="90">
        <v>9.2592592592592595</v>
      </c>
      <c r="D43" s="90">
        <v>9.0222861250898632</v>
      </c>
      <c r="E43" s="90">
        <v>8.7649674407489915</v>
      </c>
    </row>
    <row r="45" spans="1:10" ht="24.75" customHeight="1" x14ac:dyDescent="0.2">
      <c r="A45" s="123" t="s">
        <v>129</v>
      </c>
      <c r="B45" s="124"/>
      <c r="C45" s="124"/>
      <c r="D45" s="124"/>
      <c r="E45" s="124"/>
      <c r="F45" s="91"/>
      <c r="G45" s="91"/>
      <c r="H45" s="91"/>
      <c r="I45" s="91"/>
      <c r="J45" s="91"/>
    </row>
  </sheetData>
  <mergeCells count="2">
    <mergeCell ref="A2:E2"/>
    <mergeCell ref="A45:E4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I48"/>
  <sheetViews>
    <sheetView showGridLines="0" view="pageLayout" zoomScaleNormal="100" zoomScaleSheetLayoutView="80" workbookViewId="0">
      <selection activeCell="A2" sqref="A2:F2"/>
    </sheetView>
  </sheetViews>
  <sheetFormatPr defaultRowHeight="12.75" x14ac:dyDescent="0.2"/>
  <cols>
    <col min="1" max="1" width="31" style="1" customWidth="1"/>
    <col min="2" max="5" width="11.140625" style="1" customWidth="1"/>
    <col min="6" max="6" width="10.140625" style="1" customWidth="1"/>
    <col min="7" max="7" width="14.140625" style="1" customWidth="1"/>
    <col min="8" max="8" width="9.140625" style="1"/>
    <col min="9" max="9" width="14.140625" style="1" customWidth="1"/>
    <col min="10" max="16384" width="9.140625" style="1"/>
  </cols>
  <sheetData>
    <row r="2" spans="1:7" ht="19.5" customHeight="1" x14ac:dyDescent="0.2">
      <c r="A2" s="125" t="s">
        <v>123</v>
      </c>
      <c r="B2" s="126"/>
      <c r="C2" s="126"/>
      <c r="D2" s="126"/>
      <c r="E2" s="126"/>
      <c r="F2" s="126"/>
      <c r="G2" s="2"/>
    </row>
    <row r="3" spans="1:7" ht="13.5" customHeight="1" x14ac:dyDescent="0.2">
      <c r="A3" s="7"/>
      <c r="B3" s="7"/>
      <c r="C3" s="7"/>
      <c r="D3" s="7"/>
      <c r="E3" s="7"/>
      <c r="F3" s="7"/>
      <c r="G3" s="3"/>
    </row>
    <row r="4" spans="1:7" x14ac:dyDescent="0.2">
      <c r="A4" s="8"/>
      <c r="B4" s="10">
        <v>2018</v>
      </c>
      <c r="C4" s="11">
        <v>2019</v>
      </c>
      <c r="D4" s="11">
        <v>2020</v>
      </c>
      <c r="E4" s="11">
        <v>2021</v>
      </c>
      <c r="F4" s="11">
        <v>2022</v>
      </c>
    </row>
    <row r="5" spans="1:7" x14ac:dyDescent="0.2">
      <c r="A5" s="12" t="s">
        <v>0</v>
      </c>
      <c r="B5" s="23">
        <v>9588</v>
      </c>
      <c r="C5" s="23">
        <v>15157</v>
      </c>
      <c r="D5" s="23">
        <v>10417</v>
      </c>
      <c r="E5" s="23">
        <v>11543</v>
      </c>
      <c r="F5" s="23">
        <v>12059</v>
      </c>
    </row>
    <row r="6" spans="1:7" x14ac:dyDescent="0.2">
      <c r="A6" s="13" t="s">
        <v>1</v>
      </c>
      <c r="B6" s="27"/>
      <c r="C6" s="27"/>
      <c r="D6" s="27"/>
      <c r="E6" s="27"/>
      <c r="F6" s="27"/>
    </row>
    <row r="7" spans="1:7" x14ac:dyDescent="0.2">
      <c r="A7" s="15" t="s">
        <v>2</v>
      </c>
      <c r="B7" s="17">
        <v>1709</v>
      </c>
      <c r="C7" s="17">
        <v>2533</v>
      </c>
      <c r="D7" s="17">
        <v>2110</v>
      </c>
      <c r="E7" s="17">
        <v>2487</v>
      </c>
      <c r="F7" s="17">
        <v>2437</v>
      </c>
    </row>
    <row r="8" spans="1:7" x14ac:dyDescent="0.2">
      <c r="A8" s="15" t="s">
        <v>3</v>
      </c>
      <c r="B8" s="17">
        <v>4573</v>
      </c>
      <c r="C8" s="17">
        <v>7059</v>
      </c>
      <c r="D8" s="17">
        <v>4355</v>
      </c>
      <c r="E8" s="17">
        <v>4498</v>
      </c>
      <c r="F8" s="17">
        <v>4839</v>
      </c>
    </row>
    <row r="9" spans="1:7" x14ac:dyDescent="0.2">
      <c r="A9" s="15" t="s">
        <v>4</v>
      </c>
      <c r="B9" s="17">
        <v>3306</v>
      </c>
      <c r="C9" s="17">
        <v>5565</v>
      </c>
      <c r="D9" s="17">
        <v>3952</v>
      </c>
      <c r="E9" s="17">
        <v>4558</v>
      </c>
      <c r="F9" s="17">
        <v>4783</v>
      </c>
    </row>
    <row r="10" spans="1:7" ht="24" x14ac:dyDescent="0.2">
      <c r="A10" s="18" t="s">
        <v>38</v>
      </c>
      <c r="B10" s="19">
        <v>100</v>
      </c>
      <c r="C10" s="19">
        <v>100</v>
      </c>
      <c r="D10" s="19">
        <v>100</v>
      </c>
      <c r="E10" s="19">
        <v>100</v>
      </c>
      <c r="F10" s="19">
        <v>100</v>
      </c>
      <c r="G10" s="4"/>
    </row>
    <row r="11" spans="1:7" x14ac:dyDescent="0.2">
      <c r="A11" s="15" t="s">
        <v>2</v>
      </c>
      <c r="B11" s="20">
        <v>17.8</v>
      </c>
      <c r="C11" s="20">
        <v>16.7</v>
      </c>
      <c r="D11" s="20">
        <v>20.3</v>
      </c>
      <c r="E11" s="20">
        <v>21.5</v>
      </c>
      <c r="F11" s="20">
        <v>20.2</v>
      </c>
    </row>
    <row r="12" spans="1:7" x14ac:dyDescent="0.2">
      <c r="A12" s="15" t="s">
        <v>3</v>
      </c>
      <c r="B12" s="20">
        <v>47.7</v>
      </c>
      <c r="C12" s="20">
        <v>46.6</v>
      </c>
      <c r="D12" s="20">
        <v>41.8</v>
      </c>
      <c r="E12" s="20">
        <v>39</v>
      </c>
      <c r="F12" s="20">
        <v>40.1</v>
      </c>
    </row>
    <row r="13" spans="1:7" x14ac:dyDescent="0.2">
      <c r="A13" s="15" t="s">
        <v>4</v>
      </c>
      <c r="B13" s="21">
        <v>34.5</v>
      </c>
      <c r="C13" s="21">
        <v>36.700000000000003</v>
      </c>
      <c r="D13" s="21">
        <v>37.9</v>
      </c>
      <c r="E13" s="21">
        <v>39.5</v>
      </c>
      <c r="F13" s="21">
        <v>39.700000000000003</v>
      </c>
    </row>
    <row r="14" spans="1:7" x14ac:dyDescent="0.2">
      <c r="A14" s="22" t="s">
        <v>29</v>
      </c>
      <c r="B14" s="23">
        <v>8350</v>
      </c>
      <c r="C14" s="23">
        <v>13713</v>
      </c>
      <c r="D14" s="23">
        <v>9174</v>
      </c>
      <c r="E14" s="23">
        <v>10065</v>
      </c>
      <c r="F14" s="23">
        <v>10476</v>
      </c>
    </row>
    <row r="15" spans="1:7" x14ac:dyDescent="0.2">
      <c r="A15" s="13" t="s">
        <v>1</v>
      </c>
      <c r="B15" s="27"/>
      <c r="C15" s="27"/>
      <c r="D15" s="27"/>
      <c r="E15" s="27"/>
      <c r="F15" s="27"/>
    </row>
    <row r="16" spans="1:7" x14ac:dyDescent="0.2">
      <c r="A16" s="15" t="s">
        <v>2</v>
      </c>
      <c r="B16" s="17">
        <v>1238</v>
      </c>
      <c r="C16" s="17">
        <v>2039</v>
      </c>
      <c r="D16" s="17">
        <v>1632</v>
      </c>
      <c r="E16" s="17">
        <v>1919</v>
      </c>
      <c r="F16" s="17">
        <v>1830</v>
      </c>
    </row>
    <row r="17" spans="1:7" x14ac:dyDescent="0.2">
      <c r="A17" s="15" t="s">
        <v>3</v>
      </c>
      <c r="B17" s="17">
        <v>4072</v>
      </c>
      <c r="C17" s="17">
        <v>6465</v>
      </c>
      <c r="D17" s="17">
        <v>3869</v>
      </c>
      <c r="E17" s="17">
        <v>3931</v>
      </c>
      <c r="F17" s="17">
        <v>4243</v>
      </c>
    </row>
    <row r="18" spans="1:7" x14ac:dyDescent="0.2">
      <c r="A18" s="15" t="s">
        <v>4</v>
      </c>
      <c r="B18" s="17">
        <v>3040</v>
      </c>
      <c r="C18" s="17">
        <v>5209</v>
      </c>
      <c r="D18" s="17">
        <v>3673</v>
      </c>
      <c r="E18" s="17">
        <v>4215</v>
      </c>
      <c r="F18" s="17">
        <v>4403</v>
      </c>
    </row>
    <row r="19" spans="1:7" x14ac:dyDescent="0.2">
      <c r="A19" s="22" t="s">
        <v>30</v>
      </c>
      <c r="B19" s="23">
        <v>1238</v>
      </c>
      <c r="C19" s="23">
        <v>1444</v>
      </c>
      <c r="D19" s="23">
        <v>1243</v>
      </c>
      <c r="E19" s="23">
        <v>1478</v>
      </c>
      <c r="F19" s="23">
        <v>1583</v>
      </c>
    </row>
    <row r="20" spans="1:7" x14ac:dyDescent="0.2">
      <c r="A20" s="13" t="s">
        <v>1</v>
      </c>
      <c r="B20" s="27"/>
      <c r="C20" s="27"/>
      <c r="D20" s="27"/>
      <c r="E20" s="27"/>
      <c r="F20" s="27"/>
    </row>
    <row r="21" spans="1:7" x14ac:dyDescent="0.2">
      <c r="A21" s="15" t="s">
        <v>2</v>
      </c>
      <c r="B21" s="24">
        <v>471</v>
      </c>
      <c r="C21" s="24">
        <v>494</v>
      </c>
      <c r="D21" s="24">
        <v>478</v>
      </c>
      <c r="E21" s="24">
        <v>568</v>
      </c>
      <c r="F21" s="24">
        <v>607</v>
      </c>
    </row>
    <row r="22" spans="1:7" x14ac:dyDescent="0.2">
      <c r="A22" s="15" t="s">
        <v>3</v>
      </c>
      <c r="B22" s="24">
        <v>501</v>
      </c>
      <c r="C22" s="24">
        <v>594</v>
      </c>
      <c r="D22" s="24">
        <v>486</v>
      </c>
      <c r="E22" s="24">
        <v>567</v>
      </c>
      <c r="F22" s="24">
        <v>596</v>
      </c>
    </row>
    <row r="23" spans="1:7" x14ac:dyDescent="0.2">
      <c r="A23" s="25" t="s">
        <v>4</v>
      </c>
      <c r="B23" s="26">
        <v>266</v>
      </c>
      <c r="C23" s="26">
        <v>356</v>
      </c>
      <c r="D23" s="26">
        <v>279</v>
      </c>
      <c r="E23" s="26">
        <v>343</v>
      </c>
      <c r="F23" s="26">
        <v>380</v>
      </c>
    </row>
    <row r="24" spans="1:7" x14ac:dyDescent="0.2">
      <c r="A24" s="60"/>
      <c r="B24" s="59"/>
      <c r="C24" s="59"/>
      <c r="D24" s="59"/>
      <c r="E24" s="59"/>
      <c r="F24" s="58"/>
    </row>
    <row r="25" spans="1:7" x14ac:dyDescent="0.2">
      <c r="A25" s="127" t="s">
        <v>82</v>
      </c>
      <c r="B25" s="127"/>
      <c r="C25" s="127"/>
      <c r="D25" s="127"/>
      <c r="E25" s="127"/>
      <c r="F25" s="127"/>
      <c r="G25" s="6"/>
    </row>
    <row r="26" spans="1:7" x14ac:dyDescent="0.2">
      <c r="G26" s="5"/>
    </row>
    <row r="27" spans="1:7" x14ac:dyDescent="0.2">
      <c r="G27" s="5"/>
    </row>
    <row r="28" spans="1:7" x14ac:dyDescent="0.2">
      <c r="G28" s="5"/>
    </row>
    <row r="29" spans="1:7" x14ac:dyDescent="0.2">
      <c r="G29" s="6"/>
    </row>
    <row r="30" spans="1:7" x14ac:dyDescent="0.2">
      <c r="G30" s="6"/>
    </row>
    <row r="34" spans="7:9" ht="34.5" customHeight="1" x14ac:dyDescent="0.2"/>
    <row r="44" spans="7:9" ht="48.75" customHeight="1" x14ac:dyDescent="0.2"/>
    <row r="48" spans="7:9" x14ac:dyDescent="0.2">
      <c r="G48" s="6"/>
      <c r="H48" s="6"/>
      <c r="I48" s="6"/>
    </row>
  </sheetData>
  <mergeCells count="2">
    <mergeCell ref="A2:F2"/>
    <mergeCell ref="A25:F25"/>
  </mergeCells>
  <printOptions horizontalCentered="1"/>
  <pageMargins left="0.78740157480314965" right="0.78740157480314965" top="0.43307086614173229" bottom="0.39370078740157483" header="0.27559055118110237" footer="0.35433070866141736"/>
  <pageSetup paperSize="9" firstPageNumber="4" orientation="portrait" useFirstPageNumber="1" r:id="rId1"/>
  <headerFooter scaleWithDoc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F17"/>
  <sheetViews>
    <sheetView showGridLines="0" view="pageLayout" zoomScaleNormal="100" zoomScaleSheetLayoutView="80" workbookViewId="0">
      <selection activeCell="A2" sqref="A2:D2"/>
    </sheetView>
  </sheetViews>
  <sheetFormatPr defaultRowHeight="12" x14ac:dyDescent="0.2"/>
  <cols>
    <col min="1" max="1" width="39.5703125" style="14" customWidth="1"/>
    <col min="2" max="4" width="15.7109375" style="14" customWidth="1"/>
    <col min="5" max="6" width="11.140625" style="14" customWidth="1"/>
    <col min="7" max="7" width="14.140625" style="14" customWidth="1"/>
    <col min="8" max="8" width="9.140625" style="14"/>
    <col min="9" max="9" width="14.140625" style="14" customWidth="1"/>
    <col min="10" max="16384" width="9.140625" style="14"/>
  </cols>
  <sheetData>
    <row r="2" spans="1:6" ht="21" customHeight="1" x14ac:dyDescent="0.2">
      <c r="A2" s="128" t="s">
        <v>124</v>
      </c>
      <c r="B2" s="128"/>
      <c r="C2" s="128"/>
      <c r="D2" s="128"/>
      <c r="E2" s="61"/>
      <c r="F2" s="61"/>
    </row>
    <row r="3" spans="1:6" ht="13.5" customHeight="1" x14ac:dyDescent="0.2">
      <c r="A3" s="62"/>
      <c r="B3" s="62"/>
      <c r="C3" s="62"/>
      <c r="D3" s="62"/>
      <c r="E3" s="62"/>
      <c r="F3" s="62"/>
    </row>
    <row r="4" spans="1:6" x14ac:dyDescent="0.2">
      <c r="A4" s="8" t="s">
        <v>48</v>
      </c>
      <c r="B4" s="9" t="s">
        <v>8</v>
      </c>
      <c r="C4" s="9" t="s">
        <v>9</v>
      </c>
      <c r="D4" s="28" t="s">
        <v>10</v>
      </c>
    </row>
    <row r="5" spans="1:6" x14ac:dyDescent="0.2">
      <c r="A5" s="12" t="s">
        <v>11</v>
      </c>
      <c r="B5" s="29">
        <v>100</v>
      </c>
      <c r="C5" s="29">
        <v>100</v>
      </c>
      <c r="D5" s="29">
        <v>100</v>
      </c>
    </row>
    <row r="6" spans="1:6" x14ac:dyDescent="0.2">
      <c r="A6" s="13" t="s">
        <v>1</v>
      </c>
      <c r="B6" s="24"/>
      <c r="C6" s="24"/>
      <c r="D6" s="24"/>
    </row>
    <row r="7" spans="1:6" ht="12.75" x14ac:dyDescent="0.2">
      <c r="A7" s="15" t="s">
        <v>34</v>
      </c>
      <c r="B7" s="76">
        <f>(571+71+44)/(1195+635+607)*100</f>
        <v>28.149363972096843</v>
      </c>
      <c r="C7" s="76">
        <f>(923+55+4)/(4057+186+596)*100</f>
        <v>20.293449059723084</v>
      </c>
      <c r="D7" s="76">
        <f>(300+8+2)/(4342+61+380)*100</f>
        <v>6.4812878946268029</v>
      </c>
    </row>
    <row r="8" spans="1:6" ht="15" customHeight="1" x14ac:dyDescent="0.2">
      <c r="A8" s="15" t="s">
        <v>23</v>
      </c>
      <c r="B8" s="76">
        <f>(202+210+3)/2437*100</f>
        <v>17.029134181370537</v>
      </c>
      <c r="C8" s="76">
        <f>(810+39+2)/4839*100</f>
        <v>17.586278156643935</v>
      </c>
      <c r="D8" s="76">
        <f>(625+14+2)/4783*100</f>
        <v>13.401630775663808</v>
      </c>
    </row>
    <row r="9" spans="1:6" ht="15.75" customHeight="1" x14ac:dyDescent="0.2">
      <c r="A9" s="15" t="s">
        <v>15</v>
      </c>
      <c r="B9" s="76">
        <f>(82+62+76)/2437*100</f>
        <v>9.0274928190398036</v>
      </c>
      <c r="C9" s="76">
        <f>(172+9+75)/4839*100</f>
        <v>5.2903492457119246</v>
      </c>
      <c r="D9" s="76">
        <f>(370+3+62)/4783*100</f>
        <v>9.0947104327827724</v>
      </c>
    </row>
    <row r="10" spans="1:6" ht="12.75" x14ac:dyDescent="0.2">
      <c r="A10" s="15" t="s">
        <v>14</v>
      </c>
      <c r="B10" s="76">
        <f>(57+72+315)/2437*100</f>
        <v>18.219121871153057</v>
      </c>
      <c r="C10" s="76">
        <f>(314+6+182)/4839*100</f>
        <v>10.374044224013227</v>
      </c>
      <c r="D10" s="76">
        <f>(216+2+74)/4783*100</f>
        <v>6.104955049132343</v>
      </c>
    </row>
    <row r="11" spans="1:6" ht="12.75" x14ac:dyDescent="0.2">
      <c r="A11" s="15" t="s">
        <v>24</v>
      </c>
      <c r="B11" s="76">
        <f>(37+5+4)/2437*100</f>
        <v>1.887566680344686</v>
      </c>
      <c r="C11" s="76">
        <f>(261+4+14)/4839*100</f>
        <v>5.7656540607563551</v>
      </c>
      <c r="D11" s="76">
        <f>(199+1+1)/4783*100</f>
        <v>4.2023834413547982</v>
      </c>
    </row>
    <row r="12" spans="1:6" ht="12.75" x14ac:dyDescent="0.2">
      <c r="A12" s="15" t="s">
        <v>13</v>
      </c>
      <c r="B12" s="76">
        <f>(21+39+8)/2437*100</f>
        <v>2.7903159622486662</v>
      </c>
      <c r="C12" s="76">
        <f>(117+11+101)/4839*100</f>
        <v>4.7323827237032452</v>
      </c>
      <c r="D12" s="76">
        <f>(515+3+4)/4783*100</f>
        <v>10.913652519339328</v>
      </c>
    </row>
    <row r="13" spans="1:6" ht="12.75" x14ac:dyDescent="0.2">
      <c r="A13" s="30" t="s">
        <v>42</v>
      </c>
      <c r="B13" s="76">
        <f>(16+26+7)/2437*100</f>
        <v>2.0106688551497744</v>
      </c>
      <c r="C13" s="76">
        <f>(538+39+36)/4839*100</f>
        <v>12.66790659227113</v>
      </c>
      <c r="D13" s="76">
        <f>(1228+16+24)/4783*100</f>
        <v>26.510558227054148</v>
      </c>
    </row>
    <row r="14" spans="1:6" ht="12.75" x14ac:dyDescent="0.2">
      <c r="A14" s="15" t="s">
        <v>16</v>
      </c>
      <c r="B14" s="76">
        <f>(73+18+6)/2437*100</f>
        <v>3.9803036520311856</v>
      </c>
      <c r="C14" s="76">
        <f>(208+8+9)/4839*100</f>
        <v>4.6497210167389955</v>
      </c>
      <c r="D14" s="76">
        <f>(313+2+10)/4783*100</f>
        <v>6.7948985992055189</v>
      </c>
      <c r="F14" s="31"/>
    </row>
    <row r="15" spans="1:6" ht="12.75" x14ac:dyDescent="0.2">
      <c r="A15" s="25" t="s">
        <v>17</v>
      </c>
      <c r="B15" s="77">
        <v>16.899999999999999</v>
      </c>
      <c r="C15" s="78">
        <v>18.600000000000001</v>
      </c>
      <c r="D15" s="78">
        <v>16.5</v>
      </c>
      <c r="F15" s="31"/>
    </row>
    <row r="16" spans="1:6" x14ac:dyDescent="0.2">
      <c r="B16" s="31"/>
      <c r="C16" s="31"/>
      <c r="D16" s="31"/>
    </row>
    <row r="17" spans="1:6" x14ac:dyDescent="0.2">
      <c r="A17" s="127" t="s">
        <v>82</v>
      </c>
      <c r="B17" s="127"/>
      <c r="C17" s="127"/>
      <c r="D17" s="127"/>
      <c r="E17" s="127"/>
      <c r="F17" s="127"/>
    </row>
  </sheetData>
  <mergeCells count="2">
    <mergeCell ref="A2:D2"/>
    <mergeCell ref="A17:F17"/>
  </mergeCells>
  <printOptions horizontalCentered="1"/>
  <pageMargins left="0.78740157480314965" right="0.78740157480314965" top="0.43307086614173229" bottom="0.39370078740157483" header="0.27559055118110237" footer="0.35433070866141736"/>
  <pageSetup paperSize="9" firstPageNumber="4" orientation="portrait" useFirstPageNumber="1" r:id="rId1"/>
  <headerFooter scaleWithDoc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I43"/>
  <sheetViews>
    <sheetView showGridLines="0" view="pageLayout" zoomScaleNormal="100" zoomScaleSheetLayoutView="80" workbookViewId="0">
      <selection activeCell="A2" sqref="A2:F2"/>
    </sheetView>
  </sheetViews>
  <sheetFormatPr defaultRowHeight="12" x14ac:dyDescent="0.2"/>
  <cols>
    <col min="1" max="1" width="31" style="14" customWidth="1"/>
    <col min="2" max="6" width="11.140625" style="14" customWidth="1"/>
    <col min="7" max="7" width="14.140625" style="14" customWidth="1"/>
    <col min="8" max="8" width="9.140625" style="14"/>
    <col min="9" max="9" width="14.140625" style="14" customWidth="1"/>
    <col min="10" max="16384" width="9.140625" style="14"/>
  </cols>
  <sheetData>
    <row r="2" spans="1:6" ht="31.5" customHeight="1" x14ac:dyDescent="0.2">
      <c r="A2" s="125" t="s">
        <v>125</v>
      </c>
      <c r="B2" s="126"/>
      <c r="C2" s="126"/>
      <c r="D2" s="126"/>
      <c r="E2" s="126"/>
      <c r="F2" s="126"/>
    </row>
    <row r="3" spans="1:6" x14ac:dyDescent="0.2">
      <c r="E3" s="32"/>
    </row>
    <row r="4" spans="1:6" ht="24" x14ac:dyDescent="0.2">
      <c r="A4" s="8" t="s">
        <v>48</v>
      </c>
      <c r="B4" s="33" t="s">
        <v>31</v>
      </c>
      <c r="C4" s="9" t="s">
        <v>50</v>
      </c>
      <c r="D4" s="9" t="s">
        <v>18</v>
      </c>
      <c r="E4" s="9" t="s">
        <v>19</v>
      </c>
      <c r="F4" s="28" t="s">
        <v>20</v>
      </c>
    </row>
    <row r="5" spans="1:6" ht="24" x14ac:dyDescent="0.2">
      <c r="A5" s="12" t="s">
        <v>28</v>
      </c>
      <c r="B5" s="63">
        <v>100</v>
      </c>
      <c r="C5" s="63">
        <v>100</v>
      </c>
      <c r="D5" s="63">
        <v>100</v>
      </c>
      <c r="E5" s="63">
        <v>100</v>
      </c>
      <c r="F5" s="63">
        <v>100</v>
      </c>
    </row>
    <row r="6" spans="1:6" x14ac:dyDescent="0.2">
      <c r="A6" s="13" t="s">
        <v>49</v>
      </c>
      <c r="B6" s="24"/>
      <c r="C6" s="34"/>
      <c r="D6" s="34"/>
      <c r="E6" s="34"/>
      <c r="F6" s="34"/>
    </row>
    <row r="7" spans="1:6" x14ac:dyDescent="0.2">
      <c r="A7" s="15" t="s">
        <v>21</v>
      </c>
      <c r="B7" s="34">
        <v>0.31585596967782692</v>
      </c>
      <c r="C7" s="34">
        <v>6.8410462776659964</v>
      </c>
      <c r="D7" s="34">
        <v>9.3525179856115113</v>
      </c>
      <c r="E7" s="34">
        <v>6.6524520255863546</v>
      </c>
      <c r="F7" s="34">
        <v>2.1463261789127368</v>
      </c>
    </row>
    <row r="8" spans="1:6" x14ac:dyDescent="0.2">
      <c r="A8" s="15" t="s">
        <v>12</v>
      </c>
      <c r="B8" s="34">
        <v>3.1585596967782688</v>
      </c>
      <c r="C8" s="34">
        <v>7.4446680080482901</v>
      </c>
      <c r="D8" s="34">
        <v>14.628297362110313</v>
      </c>
      <c r="E8" s="34">
        <v>20.469083155650321</v>
      </c>
      <c r="F8" s="34">
        <v>19.23860253799154</v>
      </c>
    </row>
    <row r="9" spans="1:6" ht="24" x14ac:dyDescent="0.2">
      <c r="A9" s="15" t="s">
        <v>32</v>
      </c>
      <c r="B9" s="34">
        <v>7.1383449147188891</v>
      </c>
      <c r="C9" s="34">
        <v>8.8531187122736412</v>
      </c>
      <c r="D9" s="34">
        <v>5.4356514788169461</v>
      </c>
      <c r="E9" s="34">
        <v>6.1407249466950962</v>
      </c>
      <c r="F9" s="34">
        <v>7.0499765000783334</v>
      </c>
    </row>
    <row r="10" spans="1:6" ht="24" x14ac:dyDescent="0.2">
      <c r="A10" s="15" t="s">
        <v>14</v>
      </c>
      <c r="B10" s="34">
        <v>36.070751737207836</v>
      </c>
      <c r="C10" s="34">
        <v>22.334004024144868</v>
      </c>
      <c r="D10" s="34">
        <v>14.148681055155876</v>
      </c>
      <c r="E10" s="34">
        <v>6.0980810234541574</v>
      </c>
      <c r="F10" s="34">
        <v>3.6973210089299697</v>
      </c>
    </row>
    <row r="11" spans="1:6" x14ac:dyDescent="0.2">
      <c r="A11" s="15" t="s">
        <v>15</v>
      </c>
      <c r="B11" s="34">
        <v>13.455464308275427</v>
      </c>
      <c r="C11" s="34">
        <v>11.670020120724347</v>
      </c>
      <c r="D11" s="34">
        <v>7.6738609112709826</v>
      </c>
      <c r="E11" s="34">
        <v>6.4392324093816633</v>
      </c>
      <c r="F11" s="34">
        <v>6.1569794767350778</v>
      </c>
    </row>
    <row r="12" spans="1:6" x14ac:dyDescent="0.2">
      <c r="A12" s="15" t="s">
        <v>22</v>
      </c>
      <c r="B12" s="34">
        <v>2.0846493998736575</v>
      </c>
      <c r="C12" s="34">
        <v>4.4265593561368206</v>
      </c>
      <c r="D12" s="34">
        <v>1.9984012789768184</v>
      </c>
      <c r="E12" s="34">
        <v>2.9850746268656714</v>
      </c>
      <c r="F12" s="34">
        <v>4.4963183456055145</v>
      </c>
    </row>
    <row r="13" spans="1:6" x14ac:dyDescent="0.2">
      <c r="A13" s="15" t="s">
        <v>23</v>
      </c>
      <c r="B13" s="34">
        <v>0.4421983575489577</v>
      </c>
      <c r="C13" s="34">
        <v>2.6156941649899399</v>
      </c>
      <c r="D13" s="34">
        <v>5.275779376498801</v>
      </c>
      <c r="E13" s="34">
        <v>12.366737739872068</v>
      </c>
      <c r="F13" s="34">
        <v>23.985586714710951</v>
      </c>
    </row>
    <row r="14" spans="1:6" x14ac:dyDescent="0.2">
      <c r="A14" s="15" t="s">
        <v>24</v>
      </c>
      <c r="B14" s="34">
        <v>1.2002526847757422</v>
      </c>
      <c r="C14" s="34">
        <v>2.0120724346076457</v>
      </c>
      <c r="D14" s="34">
        <v>4.8760991207034374</v>
      </c>
      <c r="E14" s="34">
        <v>6.7803837953091683</v>
      </c>
      <c r="F14" s="34">
        <v>4.3396522011593293</v>
      </c>
    </row>
    <row r="15" spans="1:6" ht="24" x14ac:dyDescent="0.2">
      <c r="A15" s="15" t="s">
        <v>25</v>
      </c>
      <c r="B15" s="34">
        <v>4.2324699936828809</v>
      </c>
      <c r="C15" s="34">
        <v>10.865191146881289</v>
      </c>
      <c r="D15" s="34">
        <v>15.587529976019185</v>
      </c>
      <c r="E15" s="34">
        <v>16.972281449893391</v>
      </c>
      <c r="F15" s="34">
        <v>19.050603164656117</v>
      </c>
    </row>
    <row r="16" spans="1:6" x14ac:dyDescent="0.2">
      <c r="A16" s="15" t="s">
        <v>37</v>
      </c>
      <c r="B16" s="34">
        <v>1.5792798483891344</v>
      </c>
      <c r="C16" s="34">
        <v>9.6579476861166995</v>
      </c>
      <c r="D16" s="34">
        <v>9.1926458832933662</v>
      </c>
      <c r="E16" s="34">
        <v>6.5245202558635391</v>
      </c>
      <c r="F16" s="34">
        <v>4.7939840200532666</v>
      </c>
    </row>
    <row r="17" spans="1:7" x14ac:dyDescent="0.2">
      <c r="A17" s="15" t="s">
        <v>26</v>
      </c>
      <c r="B17" s="34">
        <v>0.8843967150979154</v>
      </c>
      <c r="C17" s="34">
        <v>1.6096579476861168</v>
      </c>
      <c r="D17" s="34">
        <v>2.6378896882494005</v>
      </c>
      <c r="E17" s="34">
        <v>1.1940298507462688</v>
      </c>
      <c r="F17" s="34">
        <v>0.75199749334168886</v>
      </c>
    </row>
    <row r="18" spans="1:7" ht="24" x14ac:dyDescent="0.2">
      <c r="A18" s="15" t="s">
        <v>33</v>
      </c>
      <c r="B18" s="34">
        <v>22.362602653190145</v>
      </c>
      <c r="C18" s="34">
        <v>4.0241448692152915</v>
      </c>
      <c r="D18" s="34">
        <v>1.2789768185451638</v>
      </c>
      <c r="E18" s="34">
        <v>0.68230277185501065</v>
      </c>
      <c r="F18" s="34">
        <v>0.34466551778160737</v>
      </c>
    </row>
    <row r="19" spans="1:7" x14ac:dyDescent="0.2">
      <c r="A19" s="25" t="s">
        <v>27</v>
      </c>
      <c r="B19" s="64">
        <v>7.1</v>
      </c>
      <c r="C19" s="64">
        <v>7.6</v>
      </c>
      <c r="D19" s="64">
        <v>7.9</v>
      </c>
      <c r="E19" s="64">
        <v>6.7</v>
      </c>
      <c r="F19" s="64">
        <v>3.9</v>
      </c>
    </row>
    <row r="20" spans="1:7" x14ac:dyDescent="0.2">
      <c r="A20" s="65"/>
      <c r="B20" s="66"/>
      <c r="C20" s="66"/>
      <c r="D20" s="66"/>
      <c r="E20" s="66"/>
      <c r="F20" s="17"/>
    </row>
    <row r="21" spans="1:7" x14ac:dyDescent="0.2">
      <c r="G21" s="35"/>
    </row>
    <row r="22" spans="1:7" x14ac:dyDescent="0.2">
      <c r="G22" s="35"/>
    </row>
    <row r="23" spans="1:7" x14ac:dyDescent="0.2">
      <c r="G23" s="31"/>
    </row>
    <row r="24" spans="1:7" x14ac:dyDescent="0.2">
      <c r="G24" s="31"/>
    </row>
    <row r="28" spans="1:7" ht="34.5" customHeight="1" x14ac:dyDescent="0.2"/>
    <row r="29" spans="1:7" ht="25.5" customHeight="1" x14ac:dyDescent="0.2"/>
    <row r="39" spans="7:9" ht="48.75" customHeight="1" x14ac:dyDescent="0.2"/>
    <row r="43" spans="7:9" x14ac:dyDescent="0.2">
      <c r="G43" s="31"/>
      <c r="H43" s="31"/>
      <c r="I43" s="31"/>
    </row>
  </sheetData>
  <mergeCells count="1">
    <mergeCell ref="A2:F2"/>
  </mergeCells>
  <printOptions horizontalCentered="1"/>
  <pageMargins left="0.78740157480314965" right="0.78740157480314965" top="0.43307086614173229" bottom="0.39370078740157483" header="0.27559055118110237" footer="0.35433070866141736"/>
  <pageSetup paperSize="9" firstPageNumber="4" orientation="portrait" useFirstPageNumber="1" r:id="rId1"/>
  <headerFooter scaleWithDoc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2:J44"/>
  <sheetViews>
    <sheetView showGridLines="0" view="pageLayout" zoomScaleNormal="100" zoomScaleSheetLayoutView="80" workbookViewId="0">
      <selection activeCell="A2" sqref="A2:F2"/>
    </sheetView>
  </sheetViews>
  <sheetFormatPr defaultRowHeight="12" x14ac:dyDescent="0.2"/>
  <cols>
    <col min="1" max="1" width="31" style="14" customWidth="1"/>
    <col min="2" max="6" width="11.140625" style="14" customWidth="1"/>
    <col min="7" max="7" width="14.140625" style="14" customWidth="1"/>
    <col min="8" max="8" width="9.140625" style="14"/>
    <col min="9" max="9" width="14.140625" style="14" customWidth="1"/>
    <col min="10" max="16384" width="9.140625" style="14"/>
  </cols>
  <sheetData>
    <row r="2" spans="1:6" ht="27.75" customHeight="1" x14ac:dyDescent="0.2">
      <c r="A2" s="114" t="s">
        <v>126</v>
      </c>
      <c r="B2" s="114"/>
      <c r="C2" s="114"/>
      <c r="D2" s="114"/>
      <c r="E2" s="114"/>
      <c r="F2" s="114"/>
    </row>
    <row r="3" spans="1:6" x14ac:dyDescent="0.2">
      <c r="F3" s="27"/>
    </row>
    <row r="4" spans="1:6" x14ac:dyDescent="0.2">
      <c r="A4" s="36"/>
      <c r="B4" s="9">
        <v>2019</v>
      </c>
      <c r="C4" s="9">
        <v>2020</v>
      </c>
      <c r="D4" s="11">
        <v>2021</v>
      </c>
      <c r="E4" s="11">
        <v>2022</v>
      </c>
      <c r="F4" s="11">
        <v>2023</v>
      </c>
    </row>
    <row r="5" spans="1:6" ht="24" x14ac:dyDescent="0.2">
      <c r="A5" s="12" t="s">
        <v>35</v>
      </c>
      <c r="B5" s="93">
        <v>541.9</v>
      </c>
      <c r="C5" s="93">
        <v>553.4</v>
      </c>
      <c r="D5" s="98">
        <v>678.2</v>
      </c>
      <c r="E5" s="98">
        <v>1174.2</v>
      </c>
      <c r="F5" s="98">
        <v>1323</v>
      </c>
    </row>
    <row r="6" spans="1:6" ht="12.75" x14ac:dyDescent="0.2">
      <c r="A6" s="13" t="s">
        <v>5</v>
      </c>
      <c r="B6" s="92"/>
      <c r="C6" s="92"/>
      <c r="D6" s="99"/>
      <c r="E6" s="99"/>
      <c r="F6" s="99"/>
    </row>
    <row r="7" spans="1:6" x14ac:dyDescent="0.2">
      <c r="A7" s="37" t="s">
        <v>6</v>
      </c>
      <c r="B7" s="94">
        <v>260.8</v>
      </c>
      <c r="C7" s="94">
        <v>271.8</v>
      </c>
      <c r="D7" s="99">
        <v>562.5</v>
      </c>
      <c r="E7" s="99">
        <v>979.5</v>
      </c>
      <c r="F7" s="99">
        <v>1109.0999999999999</v>
      </c>
    </row>
    <row r="8" spans="1:6" x14ac:dyDescent="0.2">
      <c r="A8" s="15" t="s">
        <v>2</v>
      </c>
      <c r="B8" s="95">
        <v>305.10000000000002</v>
      </c>
      <c r="C8" s="95">
        <v>321.39999999999998</v>
      </c>
      <c r="D8" s="99">
        <v>677.3</v>
      </c>
      <c r="E8" s="99">
        <v>1187.4000000000001</v>
      </c>
      <c r="F8" s="99">
        <v>1352.3</v>
      </c>
    </row>
    <row r="9" spans="1:6" x14ac:dyDescent="0.2">
      <c r="A9" s="15" t="s">
        <v>3</v>
      </c>
      <c r="B9" s="96">
        <v>284.8</v>
      </c>
      <c r="C9" s="96">
        <v>300.39999999999998</v>
      </c>
      <c r="D9" s="99">
        <v>629.70000000000005</v>
      </c>
      <c r="E9" s="99">
        <v>1110.5999999999999</v>
      </c>
      <c r="F9" s="99">
        <v>1267.8</v>
      </c>
    </row>
    <row r="10" spans="1:6" x14ac:dyDescent="0.2">
      <c r="A10" s="15" t="s">
        <v>4</v>
      </c>
      <c r="B10" s="95">
        <v>204.8</v>
      </c>
      <c r="C10" s="95">
        <v>215.7</v>
      </c>
      <c r="D10" s="99">
        <v>451.7</v>
      </c>
      <c r="E10" s="99">
        <v>798.9</v>
      </c>
      <c r="F10" s="99">
        <v>911.3</v>
      </c>
    </row>
    <row r="11" spans="1:6" ht="24" x14ac:dyDescent="0.2">
      <c r="A11" s="37" t="s">
        <v>7</v>
      </c>
      <c r="B11" s="95">
        <v>677.8</v>
      </c>
      <c r="C11" s="95">
        <v>712.7</v>
      </c>
      <c r="D11" s="99">
        <v>753.5</v>
      </c>
      <c r="E11" s="99">
        <v>1313.2</v>
      </c>
      <c r="F11" s="99">
        <v>1494.5</v>
      </c>
    </row>
    <row r="12" spans="1:6" x14ac:dyDescent="0.2">
      <c r="A12" s="15" t="s">
        <v>2</v>
      </c>
      <c r="B12" s="96">
        <v>746.8</v>
      </c>
      <c r="C12" s="96">
        <v>787.2</v>
      </c>
      <c r="D12" s="99">
        <v>834.9</v>
      </c>
      <c r="E12" s="99">
        <v>1452.5</v>
      </c>
      <c r="F12" s="99">
        <v>1656.6</v>
      </c>
    </row>
    <row r="13" spans="1:6" x14ac:dyDescent="0.2">
      <c r="A13" s="15" t="s">
        <v>3</v>
      </c>
      <c r="B13" s="95">
        <v>704.7</v>
      </c>
      <c r="C13" s="95">
        <v>742.3</v>
      </c>
      <c r="D13" s="99">
        <v>786</v>
      </c>
      <c r="E13" s="99">
        <v>1371.5</v>
      </c>
      <c r="F13" s="99">
        <v>1563.4</v>
      </c>
    </row>
    <row r="14" spans="1:6" x14ac:dyDescent="0.2">
      <c r="A14" s="15" t="s">
        <v>4</v>
      </c>
      <c r="B14" s="95">
        <v>512.5</v>
      </c>
      <c r="C14" s="95">
        <v>539.70000000000005</v>
      </c>
      <c r="D14" s="99">
        <v>569.1</v>
      </c>
      <c r="E14" s="99">
        <v>999.7</v>
      </c>
      <c r="F14" s="99">
        <v>1139.2</v>
      </c>
    </row>
    <row r="15" spans="1:6" ht="24" x14ac:dyDescent="0.2">
      <c r="A15" s="37" t="s">
        <v>36</v>
      </c>
      <c r="B15" s="95">
        <v>702.2</v>
      </c>
      <c r="C15" s="95">
        <v>737.5</v>
      </c>
      <c r="D15" s="99">
        <v>770.1</v>
      </c>
      <c r="E15" s="99">
        <v>1356.5</v>
      </c>
      <c r="F15" s="99">
        <v>1542</v>
      </c>
    </row>
    <row r="16" spans="1:6" x14ac:dyDescent="0.2">
      <c r="A16" s="15" t="s">
        <v>2</v>
      </c>
      <c r="B16" s="95">
        <v>767.5</v>
      </c>
      <c r="C16" s="95">
        <v>808.2</v>
      </c>
      <c r="D16" s="99">
        <v>851.9</v>
      </c>
      <c r="E16" s="99">
        <v>1492.8</v>
      </c>
      <c r="F16" s="99">
        <v>1701.6</v>
      </c>
    </row>
    <row r="17" spans="1:10" x14ac:dyDescent="0.2">
      <c r="A17" s="15" t="s">
        <v>3</v>
      </c>
      <c r="B17" s="95">
        <v>716.6</v>
      </c>
      <c r="C17" s="95">
        <v>756</v>
      </c>
      <c r="D17" s="99">
        <v>791.1</v>
      </c>
      <c r="E17" s="99">
        <v>1396.4</v>
      </c>
      <c r="F17" s="99">
        <v>1592.1</v>
      </c>
    </row>
    <row r="18" spans="1:10" x14ac:dyDescent="0.2">
      <c r="A18" s="25" t="s">
        <v>4</v>
      </c>
      <c r="B18" s="97">
        <v>511.8</v>
      </c>
      <c r="C18" s="97">
        <v>539.29999999999995</v>
      </c>
      <c r="D18" s="100">
        <v>561.29999999999995</v>
      </c>
      <c r="E18" s="100">
        <v>996.7</v>
      </c>
      <c r="F18" s="100">
        <v>1138.5</v>
      </c>
    </row>
    <row r="19" spans="1:10" x14ac:dyDescent="0.2">
      <c r="F19" s="31"/>
      <c r="G19" s="35"/>
    </row>
    <row r="20" spans="1:10" x14ac:dyDescent="0.2">
      <c r="A20" s="112" t="s">
        <v>64</v>
      </c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0" x14ac:dyDescent="0.2">
      <c r="G21" s="35"/>
    </row>
    <row r="22" spans="1:10" x14ac:dyDescent="0.2">
      <c r="G22" s="35"/>
    </row>
    <row r="23" spans="1:10" x14ac:dyDescent="0.2">
      <c r="G23" s="35"/>
    </row>
    <row r="24" spans="1:10" x14ac:dyDescent="0.2">
      <c r="G24" s="31"/>
    </row>
    <row r="25" spans="1:10" x14ac:dyDescent="0.2">
      <c r="G25" s="31"/>
    </row>
    <row r="29" spans="1:10" ht="34.5" customHeight="1" x14ac:dyDescent="0.2"/>
    <row r="30" spans="1:10" ht="25.5" customHeight="1" x14ac:dyDescent="0.2"/>
    <row r="40" spans="7:9" ht="48.75" customHeight="1" x14ac:dyDescent="0.2"/>
    <row r="44" spans="7:9" x14ac:dyDescent="0.2">
      <c r="G44" s="31"/>
      <c r="H44" s="31"/>
      <c r="I44" s="31"/>
    </row>
  </sheetData>
  <mergeCells count="2">
    <mergeCell ref="A2:F2"/>
    <mergeCell ref="A20:J20"/>
  </mergeCells>
  <printOptions horizontalCentered="1"/>
  <pageMargins left="0.78740157480314965" right="0.78740157480314965" top="0.43307086614173229" bottom="0.39370078740157483" header="0.27559055118110237" footer="0.35433070866141736"/>
  <pageSetup paperSize="9" firstPageNumber="4" orientation="portrait" useFirstPageNumber="1" r:id="rId1"/>
  <headerFooter scaleWithDoc="0"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2:I37"/>
  <sheetViews>
    <sheetView showGridLines="0" view="pageLayout" zoomScaleNormal="100" zoomScaleSheetLayoutView="80" workbookViewId="0">
      <selection activeCell="A2" sqref="A2:F2"/>
    </sheetView>
  </sheetViews>
  <sheetFormatPr defaultRowHeight="12.75" x14ac:dyDescent="0.2"/>
  <cols>
    <col min="1" max="1" width="31" style="1" customWidth="1"/>
    <col min="2" max="6" width="11.140625" style="1" customWidth="1"/>
    <col min="7" max="7" width="14.140625" style="1" customWidth="1"/>
    <col min="8" max="8" width="9.140625" style="1"/>
    <col min="9" max="9" width="14.140625" style="1" customWidth="1"/>
    <col min="10" max="16384" width="9.140625" style="1"/>
  </cols>
  <sheetData>
    <row r="2" spans="1:7" ht="25.5" customHeight="1" x14ac:dyDescent="0.2">
      <c r="A2" s="114" t="s">
        <v>127</v>
      </c>
      <c r="B2" s="114"/>
      <c r="C2" s="114"/>
      <c r="D2" s="114"/>
      <c r="E2" s="114"/>
      <c r="F2" s="114"/>
      <c r="G2" s="5"/>
    </row>
    <row r="3" spans="1:7" x14ac:dyDescent="0.2">
      <c r="A3" s="38"/>
      <c r="B3" s="38"/>
      <c r="C3" s="38"/>
      <c r="D3" s="38"/>
      <c r="E3" s="38"/>
      <c r="F3" s="38"/>
      <c r="G3" s="5"/>
    </row>
    <row r="4" spans="1:7" x14ac:dyDescent="0.2">
      <c r="A4" s="39"/>
      <c r="B4" s="33">
        <v>2019</v>
      </c>
      <c r="C4" s="33">
        <v>2020</v>
      </c>
      <c r="D4" s="40">
        <v>2021</v>
      </c>
      <c r="E4" s="40">
        <v>2022</v>
      </c>
      <c r="F4" s="40">
        <v>2023</v>
      </c>
    </row>
    <row r="5" spans="1:7" ht="24" customHeight="1" x14ac:dyDescent="0.2">
      <c r="A5" s="41" t="s">
        <v>44</v>
      </c>
      <c r="B5" s="105">
        <v>1278</v>
      </c>
      <c r="C5" s="105">
        <v>1430.45</v>
      </c>
      <c r="D5" s="102">
        <v>1516.4</v>
      </c>
      <c r="E5" s="102">
        <v>1736.9</v>
      </c>
      <c r="F5" s="102">
        <v>2104.3000000000002</v>
      </c>
      <c r="G5" s="6"/>
    </row>
    <row r="6" spans="1:7" ht="36" x14ac:dyDescent="0.2">
      <c r="A6" s="30" t="s">
        <v>43</v>
      </c>
      <c r="B6" s="101">
        <v>67.599999999999994</v>
      </c>
      <c r="C6" s="101">
        <v>70.400000000000006</v>
      </c>
      <c r="D6" s="102">
        <v>72.599999999999994</v>
      </c>
      <c r="E6" s="102">
        <v>80.599999999999994</v>
      </c>
      <c r="F6" s="102">
        <v>80.099999999999994</v>
      </c>
    </row>
    <row r="7" spans="1:7" ht="24" x14ac:dyDescent="0.2">
      <c r="A7" s="30" t="s">
        <v>39</v>
      </c>
      <c r="B7" s="105">
        <v>1590.6</v>
      </c>
      <c r="C7" s="105">
        <v>1763.9</v>
      </c>
      <c r="D7" s="102">
        <v>1875</v>
      </c>
      <c r="E7" s="102">
        <v>2125.1</v>
      </c>
      <c r="F7" s="102">
        <v>2557.6</v>
      </c>
    </row>
    <row r="8" spans="1:7" ht="36.6" customHeight="1" x14ac:dyDescent="0.2">
      <c r="A8" s="30" t="s">
        <v>45</v>
      </c>
      <c r="B8" s="101">
        <v>84.1</v>
      </c>
      <c r="C8" s="101">
        <v>86.8</v>
      </c>
      <c r="D8" s="102">
        <v>89.8</v>
      </c>
      <c r="E8" s="102">
        <v>98.7</v>
      </c>
      <c r="F8" s="102">
        <v>97.3</v>
      </c>
      <c r="G8" s="6"/>
    </row>
    <row r="9" spans="1:7" ht="24" x14ac:dyDescent="0.2">
      <c r="A9" s="30" t="s">
        <v>40</v>
      </c>
      <c r="B9" s="105">
        <v>1368.6</v>
      </c>
      <c r="C9" s="105">
        <v>1542.6</v>
      </c>
      <c r="D9" s="102">
        <v>1639.5</v>
      </c>
      <c r="E9" s="102">
        <v>1864.3</v>
      </c>
      <c r="F9" s="102">
        <v>2260.4</v>
      </c>
    </row>
    <row r="10" spans="1:7" ht="48" x14ac:dyDescent="0.2">
      <c r="A10" s="30" t="s">
        <v>46</v>
      </c>
      <c r="B10" s="101">
        <v>72.400000000000006</v>
      </c>
      <c r="C10" s="101">
        <v>75.900000000000006</v>
      </c>
      <c r="D10" s="102">
        <v>78.5</v>
      </c>
      <c r="E10" s="102">
        <v>86.55</v>
      </c>
      <c r="F10" s="102">
        <v>86</v>
      </c>
      <c r="G10" s="6"/>
    </row>
    <row r="11" spans="1:7" ht="24" x14ac:dyDescent="0.2">
      <c r="A11" s="30" t="s">
        <v>41</v>
      </c>
      <c r="B11" s="103">
        <v>857.9</v>
      </c>
      <c r="C11" s="103">
        <v>988.1</v>
      </c>
      <c r="D11" s="102">
        <v>1062.4000000000001</v>
      </c>
      <c r="E11" s="102">
        <v>1281</v>
      </c>
      <c r="F11" s="102">
        <v>1572.2</v>
      </c>
    </row>
    <row r="12" spans="1:7" ht="36" x14ac:dyDescent="0.2">
      <c r="A12" s="42" t="s">
        <v>47</v>
      </c>
      <c r="B12" s="106">
        <v>45.4</v>
      </c>
      <c r="C12" s="106">
        <v>48.6</v>
      </c>
      <c r="D12" s="104">
        <v>50.9</v>
      </c>
      <c r="E12" s="104">
        <v>59.5</v>
      </c>
      <c r="F12" s="104">
        <v>59.8</v>
      </c>
      <c r="G12" s="6"/>
    </row>
    <row r="13" spans="1:7" x14ac:dyDescent="0.2">
      <c r="G13" s="6"/>
    </row>
    <row r="14" spans="1:7" x14ac:dyDescent="0.2">
      <c r="G14" s="5"/>
    </row>
    <row r="15" spans="1:7" x14ac:dyDescent="0.2">
      <c r="G15" s="5"/>
    </row>
    <row r="16" spans="1:7" x14ac:dyDescent="0.2">
      <c r="G16" s="5"/>
    </row>
    <row r="17" spans="7:7" x14ac:dyDescent="0.2">
      <c r="G17" s="6"/>
    </row>
    <row r="18" spans="7:7" x14ac:dyDescent="0.2">
      <c r="G18" s="6"/>
    </row>
    <row r="22" spans="7:7" ht="34.5" customHeight="1" x14ac:dyDescent="0.2"/>
    <row r="23" spans="7:7" ht="25.5" customHeight="1" x14ac:dyDescent="0.2"/>
    <row r="33" spans="7:9" ht="48.75" customHeight="1" x14ac:dyDescent="0.2"/>
    <row r="37" spans="7:9" x14ac:dyDescent="0.2">
      <c r="G37" s="6"/>
      <c r="H37" s="6"/>
      <c r="I37" s="6"/>
    </row>
  </sheetData>
  <mergeCells count="1">
    <mergeCell ref="A2:F2"/>
  </mergeCells>
  <printOptions horizontalCentered="1"/>
  <pageMargins left="0.78740157480314965" right="0.78740157480314965" top="0.43307086614173229" bottom="0.39370078740157483" header="0.27559055118110237" footer="0.35433070866141736"/>
  <pageSetup paperSize="9" firstPageNumber="4" orientation="portrait" useFirstPageNumber="1" r:id="rId1"/>
  <headerFooter scaleWithDoc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2:B28"/>
  <sheetViews>
    <sheetView showGridLines="0" view="pageLayout" zoomScaleNormal="100" workbookViewId="0">
      <selection activeCell="A2" sqref="A2:B2"/>
    </sheetView>
  </sheetViews>
  <sheetFormatPr defaultRowHeight="12.75" x14ac:dyDescent="0.2"/>
  <cols>
    <col min="1" max="1" width="74.5703125" customWidth="1"/>
    <col min="2" max="2" width="14" customWidth="1"/>
  </cols>
  <sheetData>
    <row r="2" spans="1:2" ht="29.25" customHeight="1" x14ac:dyDescent="0.2">
      <c r="A2" s="129" t="s">
        <v>80</v>
      </c>
      <c r="B2" s="130"/>
    </row>
    <row r="3" spans="1:2" x14ac:dyDescent="0.2">
      <c r="A3" s="14"/>
      <c r="B3" s="14"/>
    </row>
    <row r="4" spans="1:2" x14ac:dyDescent="0.2">
      <c r="A4" s="36"/>
      <c r="B4" s="68">
        <v>2022</v>
      </c>
    </row>
    <row r="5" spans="1:2" ht="24" customHeight="1" x14ac:dyDescent="0.2">
      <c r="A5" s="12" t="s">
        <v>66</v>
      </c>
      <c r="B5" s="69">
        <v>2216</v>
      </c>
    </row>
    <row r="6" spans="1:2" ht="16.5" customHeight="1" x14ac:dyDescent="0.2">
      <c r="A6" s="67" t="s">
        <v>67</v>
      </c>
      <c r="B6" s="70">
        <v>1896</v>
      </c>
    </row>
    <row r="7" spans="1:2" ht="16.5" customHeight="1" x14ac:dyDescent="0.2">
      <c r="A7" s="75" t="s">
        <v>1</v>
      </c>
      <c r="B7" s="16"/>
    </row>
    <row r="8" spans="1:2" ht="16.5" customHeight="1" x14ac:dyDescent="0.2">
      <c r="A8" s="15" t="s">
        <v>2</v>
      </c>
      <c r="B8" s="16">
        <v>27</v>
      </c>
    </row>
    <row r="9" spans="1:2" ht="16.5" customHeight="1" x14ac:dyDescent="0.2">
      <c r="A9" s="15" t="s">
        <v>3</v>
      </c>
      <c r="B9" s="16">
        <v>235</v>
      </c>
    </row>
    <row r="10" spans="1:2" ht="16.5" customHeight="1" x14ac:dyDescent="0.2">
      <c r="A10" s="15" t="s">
        <v>4</v>
      </c>
      <c r="B10" s="16">
        <v>1634</v>
      </c>
    </row>
    <row r="11" spans="1:2" ht="27.75" customHeight="1" x14ac:dyDescent="0.2">
      <c r="A11" s="53" t="s">
        <v>68</v>
      </c>
      <c r="B11" s="16"/>
    </row>
    <row r="12" spans="1:2" ht="16.5" customHeight="1" x14ac:dyDescent="0.2">
      <c r="A12" s="37" t="s">
        <v>69</v>
      </c>
      <c r="B12" s="16"/>
    </row>
    <row r="13" spans="1:2" ht="16.5" customHeight="1" x14ac:dyDescent="0.2">
      <c r="A13" s="15" t="s">
        <v>70</v>
      </c>
      <c r="B13" s="16">
        <v>1593</v>
      </c>
    </row>
    <row r="14" spans="1:2" ht="16.5" customHeight="1" x14ac:dyDescent="0.2">
      <c r="A14" s="15" t="s">
        <v>71</v>
      </c>
      <c r="B14" s="16">
        <v>291</v>
      </c>
    </row>
    <row r="15" spans="1:2" ht="16.5" customHeight="1" x14ac:dyDescent="0.2">
      <c r="A15" s="15" t="s">
        <v>72</v>
      </c>
      <c r="B15" s="16">
        <v>339</v>
      </c>
    </row>
    <row r="16" spans="1:2" ht="16.5" customHeight="1" x14ac:dyDescent="0.2">
      <c r="A16" s="15" t="s">
        <v>73</v>
      </c>
      <c r="B16" s="16">
        <v>5</v>
      </c>
    </row>
    <row r="17" spans="1:2" ht="16.5" customHeight="1" x14ac:dyDescent="0.2">
      <c r="A17" s="15" t="s">
        <v>74</v>
      </c>
      <c r="B17" s="16">
        <v>28</v>
      </c>
    </row>
    <row r="18" spans="1:2" ht="16.5" customHeight="1" x14ac:dyDescent="0.2">
      <c r="A18" s="15" t="s">
        <v>75</v>
      </c>
      <c r="B18" s="16">
        <v>10</v>
      </c>
    </row>
    <row r="19" spans="1:2" ht="15.75" customHeight="1" x14ac:dyDescent="0.2">
      <c r="A19" s="15" t="s">
        <v>76</v>
      </c>
      <c r="B19" s="16">
        <v>419</v>
      </c>
    </row>
    <row r="20" spans="1:2" ht="24" customHeight="1" x14ac:dyDescent="0.2">
      <c r="A20" s="15" t="s">
        <v>77</v>
      </c>
      <c r="B20" s="71">
        <v>5</v>
      </c>
    </row>
    <row r="21" spans="1:2" ht="28.5" customHeight="1" x14ac:dyDescent="0.2">
      <c r="A21" s="53" t="s">
        <v>78</v>
      </c>
      <c r="B21" s="74">
        <v>279.39999999999998</v>
      </c>
    </row>
    <row r="22" spans="1:2" ht="26.25" customHeight="1" x14ac:dyDescent="0.2">
      <c r="A22" s="53" t="s">
        <v>79</v>
      </c>
      <c r="B22" s="72">
        <v>157</v>
      </c>
    </row>
    <row r="23" spans="1:2" ht="16.5" customHeight="1" x14ac:dyDescent="0.2">
      <c r="A23" s="75" t="s">
        <v>1</v>
      </c>
      <c r="B23" s="16"/>
    </row>
    <row r="24" spans="1:2" ht="16.5" customHeight="1" x14ac:dyDescent="0.2">
      <c r="A24" s="15" t="s">
        <v>2</v>
      </c>
      <c r="B24" s="16">
        <v>5</v>
      </c>
    </row>
    <row r="25" spans="1:2" ht="16.5" customHeight="1" x14ac:dyDescent="0.2">
      <c r="A25" s="15" t="s">
        <v>3</v>
      </c>
      <c r="B25" s="16">
        <v>69</v>
      </c>
    </row>
    <row r="26" spans="1:2" ht="16.5" customHeight="1" x14ac:dyDescent="0.2">
      <c r="A26" s="25" t="s">
        <v>4</v>
      </c>
      <c r="B26" s="73">
        <v>83</v>
      </c>
    </row>
    <row r="28" spans="1:2" x14ac:dyDescent="0.2">
      <c r="A28" s="55" t="s">
        <v>81</v>
      </c>
    </row>
  </sheetData>
  <mergeCells count="1">
    <mergeCell ref="A2:B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Tabelul 5</vt:lpstr>
      <vt:lpstr>Tabelul 6</vt:lpstr>
      <vt:lpstr>Tabelul 7</vt:lpstr>
      <vt:lpstr>Tabelul 8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2018-11-28T14:22:19Z</cp:lastPrinted>
  <dcterms:created xsi:type="dcterms:W3CDTF">2016-08-17T09:52:48Z</dcterms:created>
  <dcterms:modified xsi:type="dcterms:W3CDTF">2023-12-01T05:52:12Z</dcterms:modified>
</cp:coreProperties>
</file>