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D:\Larisa Spanciuc\Desktop\Anuar2022fin\Excel\"/>
    </mc:Choice>
  </mc:AlternateContent>
  <xr:revisionPtr revIDLastSave="0" documentId="13_ncr:1_{8691DE09-B2FF-4096-B9E5-0B052C1E1E1E}" xr6:coauthVersionLast="47" xr6:coauthVersionMax="47" xr10:uidLastSave="{00000000-0000-0000-0000-000000000000}"/>
  <bookViews>
    <workbookView xWindow="2700" yWindow="165" windowWidth="12840" windowHeight="15315" xr2:uid="{00000000-000D-0000-FFFF-FFFF00000000}"/>
  </bookViews>
  <sheets>
    <sheet name="8.1" sheetId="1" r:id="rId1"/>
    <sheet name="8.2" sheetId="2" r:id="rId2"/>
    <sheet name="8.3~" sheetId="3" r:id="rId3"/>
    <sheet name="8.4" sheetId="4" r:id="rId4"/>
    <sheet name="8.5" sheetId="5" r:id="rId5"/>
    <sheet name="8.6" sheetId="6" r:id="rId6"/>
    <sheet name="8.7" sheetId="7" r:id="rId7"/>
    <sheet name="8.8" sheetId="8" r:id="rId8"/>
    <sheet name="8.9" sheetId="9" r:id="rId9"/>
    <sheet name="8.10~" sheetId="10" r:id="rId10"/>
    <sheet name="8.11" sheetId="11" r:id="rId11"/>
    <sheet name="8.12" sheetId="12" r:id="rId12"/>
    <sheet name="8.13" sheetId="13" r:id="rId13"/>
    <sheet name="8.14~" sheetId="14" r:id="rId14"/>
    <sheet name="8.15" sheetId="15" r:id="rId15"/>
    <sheet name="8.16" sheetId="16" r:id="rId16"/>
    <sheet name="8.17" sheetId="17" r:id="rId17"/>
    <sheet name="8.18~" sheetId="18" r:id="rId18"/>
    <sheet name="8.19~" sheetId="19" r:id="rId19"/>
    <sheet name="8.20" sheetId="20" r:id="rId20"/>
    <sheet name="8.21" sheetId="21" r:id="rId21"/>
    <sheet name="8.22" sheetId="22" r:id="rId22"/>
    <sheet name="8.23" sheetId="23" r:id="rId23"/>
    <sheet name="8.24" sheetId="24" r:id="rId24"/>
    <sheet name="8.25" sheetId="25" r:id="rId25"/>
    <sheet name="8.26" sheetId="26" r:id="rId26"/>
    <sheet name="8.27" sheetId="28" r:id="rId27"/>
  </sheets>
  <externalReferences>
    <externalReference r:id="rId28"/>
  </externalReferences>
  <definedNames>
    <definedName name="_xlnm.Print_Titles" localSheetId="0">'8.1'!$2:$2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6" l="1"/>
  <c r="G34" i="16"/>
  <c r="G37" i="16"/>
  <c r="D37" i="16"/>
  <c r="G36" i="16"/>
  <c r="D36" i="16"/>
  <c r="G35" i="16"/>
  <c r="D35" i="16"/>
  <c r="G33" i="16"/>
  <c r="D33" i="16"/>
  <c r="D32" i="16"/>
  <c r="G31" i="16"/>
  <c r="D31" i="16"/>
  <c r="G30" i="16"/>
  <c r="D30" i="16"/>
  <c r="G29" i="16"/>
  <c r="D29" i="16"/>
  <c r="G28" i="16"/>
  <c r="D28" i="16"/>
  <c r="G27" i="16"/>
  <c r="D27" i="16"/>
  <c r="G26" i="16"/>
  <c r="D26" i="16"/>
  <c r="G25" i="16"/>
  <c r="D25" i="16"/>
  <c r="G24" i="16"/>
  <c r="D24" i="16"/>
  <c r="G23" i="16"/>
  <c r="D23" i="16"/>
  <c r="G22" i="16"/>
  <c r="D22" i="16"/>
  <c r="G21" i="16"/>
  <c r="D21" i="16"/>
  <c r="I8" i="24"/>
  <c r="I23" i="11"/>
  <c r="I24" i="11"/>
  <c r="I25" i="11"/>
  <c r="I26" i="11"/>
  <c r="I27" i="11"/>
  <c r="I28" i="11"/>
  <c r="I29" i="11"/>
  <c r="I30" i="11"/>
  <c r="I31" i="11"/>
  <c r="I32" i="11"/>
  <c r="I33" i="11"/>
  <c r="I34" i="11"/>
  <c r="I35" i="11"/>
  <c r="I36" i="11"/>
  <c r="I37" i="11"/>
  <c r="I38" i="11"/>
  <c r="I22" i="11"/>
  <c r="I27" i="21" l="1"/>
  <c r="I34" i="7"/>
  <c r="I33" i="7"/>
  <c r="I21" i="7"/>
  <c r="I22" i="7"/>
  <c r="I23" i="7"/>
  <c r="I24" i="7"/>
  <c r="I25" i="7"/>
  <c r="I26" i="7"/>
  <c r="I27" i="7"/>
  <c r="I28" i="7"/>
  <c r="I29" i="7"/>
  <c r="I30" i="7"/>
  <c r="I31" i="7"/>
  <c r="I32" i="7"/>
  <c r="I20" i="7"/>
  <c r="I12" i="5"/>
  <c r="I13" i="5"/>
  <c r="I14" i="5"/>
  <c r="I15" i="5"/>
  <c r="I16" i="5"/>
  <c r="I11" i="5"/>
  <c r="I20" i="2"/>
  <c r="I21" i="2"/>
  <c r="I22" i="2"/>
  <c r="I23" i="2"/>
  <c r="I24" i="2"/>
  <c r="I25" i="2"/>
  <c r="I26" i="2"/>
  <c r="I27" i="2"/>
  <c r="I28" i="2"/>
  <c r="I29" i="2"/>
  <c r="I30" i="2"/>
  <c r="I31" i="2"/>
  <c r="I32" i="2"/>
  <c r="I19" i="2"/>
  <c r="G5" i="28" l="1"/>
  <c r="G7" i="28"/>
  <c r="G8" i="28"/>
  <c r="G9" i="28"/>
  <c r="G10" i="28"/>
  <c r="G11" i="28"/>
  <c r="G12" i="28"/>
  <c r="G13" i="28"/>
  <c r="G14" i="28"/>
  <c r="G20" i="28"/>
  <c r="G21" i="28"/>
  <c r="G22" i="28"/>
  <c r="G4" i="28"/>
  <c r="I7" i="24"/>
  <c r="I20" i="17"/>
  <c r="I21" i="17"/>
  <c r="I22" i="17"/>
  <c r="I23" i="17"/>
  <c r="I24" i="17"/>
  <c r="I25" i="17"/>
  <c r="I26" i="17"/>
  <c r="I27" i="17"/>
  <c r="I28" i="17"/>
  <c r="I29" i="17"/>
  <c r="I18" i="17"/>
  <c r="I8" i="12" l="1"/>
  <c r="I4" i="12"/>
  <c r="L8" i="19" l="1"/>
  <c r="L4" i="19"/>
  <c r="I25" i="20"/>
  <c r="I22" i="20"/>
  <c r="I18" i="20"/>
  <c r="I15" i="20"/>
  <c r="I12" i="20"/>
  <c r="I9" i="20"/>
  <c r="I6" i="20"/>
  <c r="I21" i="21"/>
  <c r="I23" i="21"/>
  <c r="I24" i="21"/>
  <c r="I26" i="21"/>
  <c r="I28" i="21"/>
  <c r="I29" i="21"/>
  <c r="I30" i="21"/>
  <c r="I31" i="21"/>
  <c r="I32" i="21"/>
  <c r="I33" i="21"/>
  <c r="I34" i="21"/>
  <c r="H23" i="11" l="1"/>
  <c r="H24" i="11"/>
  <c r="H25" i="11"/>
  <c r="H26" i="11"/>
  <c r="H27" i="11"/>
  <c r="H28" i="11"/>
  <c r="H29" i="11"/>
  <c r="H30" i="11"/>
  <c r="H31" i="11"/>
  <c r="H32" i="11"/>
  <c r="H33" i="11"/>
  <c r="H34" i="11"/>
  <c r="H35" i="11"/>
  <c r="H36" i="11"/>
  <c r="H37" i="11"/>
  <c r="H38" i="11"/>
  <c r="H22" i="11"/>
  <c r="B22" i="11"/>
  <c r="C22" i="11"/>
  <c r="D22" i="11"/>
  <c r="E22" i="11"/>
  <c r="F22" i="11"/>
  <c r="B23" i="11"/>
  <c r="C23" i="11"/>
  <c r="D23" i="11"/>
  <c r="E23" i="11"/>
  <c r="F23" i="11"/>
  <c r="B24" i="11"/>
  <c r="C24" i="11"/>
  <c r="D24" i="11"/>
  <c r="E24" i="11"/>
  <c r="F24" i="11"/>
  <c r="G24" i="11"/>
  <c r="B15" i="4"/>
  <c r="G24" i="17"/>
  <c r="B20" i="17"/>
  <c r="G21" i="17"/>
  <c r="G22" i="17"/>
  <c r="F21" i="17"/>
  <c r="F22" i="17"/>
  <c r="F20" i="17"/>
  <c r="E21" i="17"/>
  <c r="E22" i="17"/>
  <c r="E20" i="17"/>
  <c r="D21" i="17"/>
  <c r="D22" i="17"/>
  <c r="D20" i="17"/>
  <c r="C21" i="17"/>
  <c r="C22" i="17"/>
  <c r="C20" i="17"/>
  <c r="B21" i="17"/>
  <c r="B22" i="17"/>
  <c r="G25" i="11"/>
  <c r="G26" i="11"/>
  <c r="G27" i="11"/>
  <c r="G28" i="11"/>
  <c r="G29" i="11"/>
  <c r="G30" i="11"/>
  <c r="G33" i="11"/>
  <c r="G34" i="11"/>
  <c r="G35" i="11"/>
  <c r="G36" i="11"/>
  <c r="G37" i="11"/>
  <c r="G38" i="11"/>
  <c r="F25" i="11"/>
  <c r="F26" i="11"/>
  <c r="F27" i="11"/>
  <c r="F28" i="11"/>
  <c r="F29" i="11"/>
  <c r="F30" i="11"/>
  <c r="F31" i="11"/>
  <c r="F32" i="11"/>
  <c r="F33" i="11"/>
  <c r="F34" i="11"/>
  <c r="F35" i="11"/>
  <c r="F36" i="11"/>
  <c r="F37" i="11"/>
  <c r="F38" i="11"/>
  <c r="E25" i="11"/>
  <c r="E26" i="11"/>
  <c r="E27" i="11"/>
  <c r="E28" i="11"/>
  <c r="E29" i="11"/>
  <c r="E30" i="11"/>
  <c r="E31" i="11"/>
  <c r="E32" i="11"/>
  <c r="E33" i="11"/>
  <c r="E34" i="11"/>
  <c r="E35" i="11"/>
  <c r="E36" i="11"/>
  <c r="E37" i="11"/>
  <c r="E38" i="11"/>
  <c r="D25" i="11"/>
  <c r="D26" i="11"/>
  <c r="D27" i="11"/>
  <c r="D28" i="11"/>
  <c r="D29" i="11"/>
  <c r="D30" i="11"/>
  <c r="D31" i="11"/>
  <c r="D32" i="11"/>
  <c r="D33" i="11"/>
  <c r="D34" i="11"/>
  <c r="D35" i="11"/>
  <c r="D36" i="11"/>
  <c r="D37" i="11"/>
  <c r="D38" i="11"/>
  <c r="C25" i="11"/>
  <c r="C26" i="11"/>
  <c r="C27" i="11"/>
  <c r="C28" i="11"/>
  <c r="C29" i="11"/>
  <c r="C30" i="11"/>
  <c r="C31" i="11"/>
  <c r="C32" i="11"/>
  <c r="C33" i="11"/>
  <c r="C34" i="11"/>
  <c r="C35" i="11"/>
  <c r="C36" i="11"/>
  <c r="C37" i="11"/>
  <c r="C38" i="11"/>
  <c r="B25" i="11"/>
  <c r="B26" i="11"/>
  <c r="B27" i="11"/>
  <c r="B28" i="11"/>
  <c r="B29" i="11"/>
  <c r="B30" i="11"/>
  <c r="B31" i="11"/>
  <c r="B32" i="11"/>
  <c r="B33" i="11"/>
  <c r="B34" i="11"/>
  <c r="B35" i="11"/>
  <c r="B36" i="11"/>
  <c r="B37" i="11"/>
  <c r="B38" i="11"/>
  <c r="F26" i="21"/>
  <c r="F28" i="21"/>
  <c r="C3" i="14"/>
  <c r="B3" i="14"/>
</calcChain>
</file>

<file path=xl/sharedStrings.xml><?xml version="1.0" encoding="utf-8"?>
<sst xmlns="http://schemas.openxmlformats.org/spreadsheetml/2006/main" count="692" uniqueCount="438">
  <si>
    <r>
      <t xml:space="preserve">Spitale / </t>
    </r>
    <r>
      <rPr>
        <i/>
        <sz val="8"/>
        <rFont val="Arial"/>
        <family val="2"/>
        <charset val="204"/>
      </rPr>
      <t xml:space="preserve">Больничные учpеждения </t>
    </r>
    <r>
      <rPr>
        <sz val="8"/>
        <rFont val="Arial"/>
        <family val="2"/>
        <charset val="204"/>
      </rPr>
      <t>/</t>
    </r>
    <r>
      <rPr>
        <i/>
        <sz val="8"/>
        <rFont val="Arial"/>
        <family val="2"/>
        <charset val="204"/>
      </rPr>
      <t xml:space="preserve"> Hospitals</t>
    </r>
  </si>
  <si>
    <r>
      <t>Total</t>
    </r>
    <r>
      <rPr>
        <sz val="8"/>
        <rFont val="Arial"/>
        <family val="2"/>
        <charset val="204"/>
      </rPr>
      <t xml:space="preserve"> /</t>
    </r>
    <r>
      <rPr>
        <b/>
        <sz val="8"/>
        <rFont val="Arial"/>
        <family val="2"/>
        <charset val="204"/>
      </rPr>
      <t xml:space="preserve"> </t>
    </r>
    <r>
      <rPr>
        <i/>
        <sz val="8"/>
        <rFont val="Arial Cyr"/>
      </rPr>
      <t xml:space="preserve">Всего </t>
    </r>
    <r>
      <rPr>
        <sz val="8"/>
        <rFont val="Arial Cyr"/>
      </rPr>
      <t>/</t>
    </r>
    <r>
      <rPr>
        <i/>
        <sz val="8"/>
        <rFont val="Arial Cyr"/>
      </rPr>
      <t xml:space="preserve"> Total </t>
    </r>
  </si>
  <si>
    <r>
      <t xml:space="preserve">Pediatri / </t>
    </r>
    <r>
      <rPr>
        <i/>
        <sz val="8"/>
        <rFont val="Arial"/>
        <family val="2"/>
        <charset val="204"/>
      </rPr>
      <t xml:space="preserve">Педиатров </t>
    </r>
    <r>
      <rPr>
        <sz val="8"/>
        <rFont val="Arial"/>
        <family val="2"/>
        <charset val="204"/>
      </rPr>
      <t>/</t>
    </r>
    <r>
      <rPr>
        <i/>
        <sz val="8"/>
        <rFont val="Arial"/>
        <family val="2"/>
        <charset val="204"/>
      </rPr>
      <t xml:space="preserve"> Pediatricians</t>
    </r>
  </si>
  <si>
    <r>
      <t xml:space="preserve">Ftiziologi / </t>
    </r>
    <r>
      <rPr>
        <i/>
        <sz val="8"/>
        <rFont val="Arial"/>
        <family val="2"/>
        <charset val="204"/>
      </rPr>
      <t xml:space="preserve">Фтизиатров </t>
    </r>
    <r>
      <rPr>
        <sz val="8"/>
        <rFont val="Arial"/>
        <family val="2"/>
        <charset val="204"/>
      </rPr>
      <t>/</t>
    </r>
    <r>
      <rPr>
        <i/>
        <sz val="8"/>
        <rFont val="Arial"/>
        <family val="2"/>
        <charset val="204"/>
      </rPr>
      <t xml:space="preserve"> Phtisiologists</t>
    </r>
  </si>
  <si>
    <r>
      <t xml:space="preserve">8.3. Numărul de medici
       </t>
    </r>
    <r>
      <rPr>
        <i/>
        <sz val="9"/>
        <color indexed="8"/>
        <rFont val="Arial"/>
        <family val="2"/>
        <charset val="204"/>
      </rPr>
      <t>Численность врачей
       Number of physicians</t>
    </r>
  </si>
  <si>
    <r>
      <t xml:space="preserve">Total / </t>
    </r>
    <r>
      <rPr>
        <i/>
        <sz val="8"/>
        <color indexed="8"/>
        <rFont val="Arial"/>
        <family val="2"/>
        <charset val="204"/>
      </rPr>
      <t>Всего</t>
    </r>
    <r>
      <rPr>
        <sz val="8"/>
        <color indexed="8"/>
        <rFont val="Arial"/>
        <family val="2"/>
        <charset val="204"/>
      </rPr>
      <t xml:space="preserve"> / </t>
    </r>
    <r>
      <rPr>
        <i/>
        <sz val="8"/>
        <color indexed="8"/>
        <rFont val="Arial"/>
        <family val="2"/>
        <charset val="204"/>
      </rPr>
      <t>Total</t>
    </r>
  </si>
  <si>
    <r>
      <t xml:space="preserve">Medici de familie / </t>
    </r>
    <r>
      <rPr>
        <i/>
        <sz val="8"/>
        <color indexed="8"/>
        <rFont val="Arial"/>
        <family val="2"/>
        <charset val="204"/>
      </rPr>
      <t>Семейные врачи /  Family physicians</t>
    </r>
  </si>
  <si>
    <r>
      <t xml:space="preserve">Total, persoane  
</t>
    </r>
    <r>
      <rPr>
        <i/>
        <sz val="8"/>
        <rFont val="Arial"/>
        <family val="2"/>
        <charset val="204"/>
      </rPr>
      <t xml:space="preserve">Всего, человек  
Total, persons  </t>
    </r>
  </si>
  <si>
    <r>
      <t xml:space="preserve">din care: / </t>
    </r>
    <r>
      <rPr>
        <i/>
        <sz val="8"/>
        <rFont val="Arial Cyr"/>
      </rPr>
      <t xml:space="preserve">в том числе: </t>
    </r>
    <r>
      <rPr>
        <sz val="8"/>
        <rFont val="Arial Cyr"/>
      </rPr>
      <t>/</t>
    </r>
    <r>
      <rPr>
        <i/>
        <sz val="8"/>
        <rFont val="Arial Cyr"/>
      </rPr>
      <t xml:space="preserve"> of which:</t>
    </r>
  </si>
  <si>
    <t>Municipiul Chişinău</t>
  </si>
  <si>
    <r>
      <t xml:space="preserve">Nord / </t>
    </r>
    <r>
      <rPr>
        <i/>
        <sz val="8"/>
        <rFont val="Arial"/>
        <family val="2"/>
        <charset val="204"/>
      </rPr>
      <t>Север</t>
    </r>
    <r>
      <rPr>
        <b/>
        <sz val="8"/>
        <rFont val="Arial"/>
        <family val="2"/>
        <charset val="204"/>
      </rPr>
      <t xml:space="preserve"> / </t>
    </r>
    <r>
      <rPr>
        <i/>
        <sz val="8"/>
        <rFont val="Arial"/>
        <family val="2"/>
        <charset val="204"/>
      </rPr>
      <t>North</t>
    </r>
  </si>
  <si>
    <t>Municipiul Bălţi</t>
  </si>
  <si>
    <t>Briceni</t>
  </si>
  <si>
    <t>Donduşeni</t>
  </si>
  <si>
    <t>Drochia</t>
  </si>
  <si>
    <t>Edineţ</t>
  </si>
  <si>
    <t>Făleşti</t>
  </si>
  <si>
    <t>Floreşti</t>
  </si>
  <si>
    <t>Glodeni</t>
  </si>
  <si>
    <t>Ocniţa</t>
  </si>
  <si>
    <t>Râşcani</t>
  </si>
  <si>
    <t>Sângerei</t>
  </si>
  <si>
    <t>Soroca</t>
  </si>
  <si>
    <r>
      <t>Centru</t>
    </r>
    <r>
      <rPr>
        <sz val="8"/>
        <rFont val="Arial"/>
        <family val="2"/>
        <charset val="204"/>
      </rPr>
      <t xml:space="preserve"> / </t>
    </r>
    <r>
      <rPr>
        <i/>
        <sz val="8"/>
        <rFont val="Arial"/>
        <family val="2"/>
        <charset val="204"/>
      </rPr>
      <t>Центр</t>
    </r>
    <r>
      <rPr>
        <sz val="8"/>
        <rFont val="Arial"/>
        <family val="2"/>
        <charset val="204"/>
      </rPr>
      <t xml:space="preserve"> / </t>
    </r>
    <r>
      <rPr>
        <i/>
        <sz val="8"/>
        <rFont val="Arial"/>
        <family val="2"/>
        <charset val="204"/>
      </rPr>
      <t>Center</t>
    </r>
  </si>
  <si>
    <t>Anenii Noi</t>
  </si>
  <si>
    <t>Călăraşi</t>
  </si>
  <si>
    <t>Criuleni</t>
  </si>
  <si>
    <t>Dubăsari</t>
  </si>
  <si>
    <t>Hânceşti</t>
  </si>
  <si>
    <t>Ialoveni</t>
  </si>
  <si>
    <t>Nisporeni</t>
  </si>
  <si>
    <t>Orhei</t>
  </si>
  <si>
    <t>Rezina</t>
  </si>
  <si>
    <t>Străşeni</t>
  </si>
  <si>
    <t>Şoldăneşti</t>
  </si>
  <si>
    <t>Teleneşti</t>
  </si>
  <si>
    <t>Ungheni</t>
  </si>
  <si>
    <r>
      <t>Sud</t>
    </r>
    <r>
      <rPr>
        <sz val="8"/>
        <rFont val="Arial"/>
        <family val="2"/>
        <charset val="204"/>
      </rPr>
      <t xml:space="preserve"> / </t>
    </r>
    <r>
      <rPr>
        <i/>
        <sz val="8"/>
        <rFont val="Arial"/>
        <family val="2"/>
        <charset val="204"/>
      </rPr>
      <t>Юг</t>
    </r>
    <r>
      <rPr>
        <sz val="8"/>
        <rFont val="Arial"/>
        <family val="2"/>
        <charset val="204"/>
      </rPr>
      <t xml:space="preserve"> / </t>
    </r>
    <r>
      <rPr>
        <i/>
        <sz val="8"/>
        <rFont val="Arial"/>
        <family val="2"/>
        <charset val="204"/>
      </rPr>
      <t>South</t>
    </r>
  </si>
  <si>
    <t>Basarabeasca</t>
  </si>
  <si>
    <t>Cahul</t>
  </si>
  <si>
    <t>Cantemir</t>
  </si>
  <si>
    <t>Căuşeni</t>
  </si>
  <si>
    <t>Cimişlia</t>
  </si>
  <si>
    <t>Leova</t>
  </si>
  <si>
    <t>Ştefan Vodă</t>
  </si>
  <si>
    <t>Taraclia</t>
  </si>
  <si>
    <t>UTA Găgăuzia</t>
  </si>
  <si>
    <r>
      <t>Total</t>
    </r>
    <r>
      <rPr>
        <sz val="8"/>
        <rFont val="Arial"/>
        <family val="2"/>
        <charset val="204"/>
      </rPr>
      <t xml:space="preserve"> </t>
    </r>
    <r>
      <rPr>
        <sz val="8"/>
        <rFont val="Arial Cyr"/>
      </rPr>
      <t xml:space="preserve">/ </t>
    </r>
    <r>
      <rPr>
        <i/>
        <sz val="8"/>
        <rFont val="Arial Cyr"/>
      </rPr>
      <t xml:space="preserve">Всего </t>
    </r>
    <r>
      <rPr>
        <sz val="8"/>
        <rFont val="Arial Cyr"/>
      </rPr>
      <t>/</t>
    </r>
    <r>
      <rPr>
        <i/>
        <sz val="8"/>
        <rFont val="Arial Cyr"/>
      </rPr>
      <t xml:space="preserve"> Total </t>
    </r>
  </si>
  <si>
    <r>
      <t xml:space="preserve">Felceri / </t>
    </r>
    <r>
      <rPr>
        <i/>
        <sz val="8"/>
        <rFont val="Arial"/>
        <family val="2"/>
        <charset val="204"/>
      </rPr>
      <t>Фельдшеры</t>
    </r>
    <r>
      <rPr>
        <sz val="8"/>
        <rFont val="Arial"/>
        <family val="2"/>
        <charset val="204"/>
      </rPr>
      <t xml:space="preserve"> /</t>
    </r>
    <r>
      <rPr>
        <i/>
        <sz val="8"/>
        <rFont val="Arial"/>
        <family val="2"/>
        <charset val="204"/>
      </rPr>
      <t xml:space="preserve"> Doctor’s assistants</t>
    </r>
  </si>
  <si>
    <r>
      <t xml:space="preserve">Moaşe / </t>
    </r>
    <r>
      <rPr>
        <i/>
        <sz val="8"/>
        <rFont val="Arial"/>
        <family val="2"/>
        <charset val="204"/>
      </rPr>
      <t>Aкушерки</t>
    </r>
    <r>
      <rPr>
        <sz val="8"/>
        <rFont val="Arial"/>
        <family val="2"/>
        <charset val="204"/>
      </rPr>
      <t xml:space="preserve"> / </t>
    </r>
    <r>
      <rPr>
        <i/>
        <sz val="8"/>
        <rFont val="Arial"/>
        <family val="2"/>
        <charset val="204"/>
      </rPr>
      <t>Midwives</t>
    </r>
  </si>
  <si>
    <r>
      <t xml:space="preserve">Total, persoane  
</t>
    </r>
    <r>
      <rPr>
        <i/>
        <sz val="8"/>
        <rFont val="Arial"/>
        <family val="2"/>
        <charset val="204"/>
      </rPr>
      <t>Всего, человек  
Total, persons</t>
    </r>
    <r>
      <rPr>
        <sz val="8"/>
        <rFont val="Arial"/>
        <family val="2"/>
        <charset val="204"/>
      </rPr>
      <t xml:space="preserve">  </t>
    </r>
  </si>
  <si>
    <r>
      <t xml:space="preserve">      din care:</t>
    </r>
    <r>
      <rPr>
        <i/>
        <sz val="8"/>
        <rFont val="Arial Cyr"/>
      </rPr>
      <t xml:space="preserve"> / в том числе: / of which:</t>
    </r>
  </si>
  <si>
    <t>Municipiul  Bălţi</t>
  </si>
  <si>
    <r>
      <t>Total</t>
    </r>
    <r>
      <rPr>
        <sz val="8"/>
        <rFont val="Arial"/>
        <family val="2"/>
        <charset val="204"/>
      </rPr>
      <t xml:space="preserve"> / </t>
    </r>
    <r>
      <rPr>
        <i/>
        <sz val="8"/>
        <rFont val="Arial Cyr"/>
      </rPr>
      <t xml:space="preserve">Всего </t>
    </r>
    <r>
      <rPr>
        <sz val="8"/>
        <rFont val="Arial Cyr"/>
      </rPr>
      <t>/</t>
    </r>
    <r>
      <rPr>
        <i/>
        <sz val="8"/>
        <rFont val="Arial Cyr"/>
      </rPr>
      <t xml:space="preserve"> Total</t>
    </r>
  </si>
  <si>
    <r>
      <t xml:space="preserve">Pentru copii / </t>
    </r>
    <r>
      <rPr>
        <i/>
        <sz val="8"/>
        <rFont val="Arial"/>
        <family val="2"/>
        <charset val="204"/>
      </rPr>
      <t>Для  детей</t>
    </r>
    <r>
      <rPr>
        <sz val="8"/>
        <rFont val="Arial"/>
        <family val="2"/>
        <charset val="204"/>
      </rPr>
      <t xml:space="preserve"> / </t>
    </r>
    <r>
      <rPr>
        <i/>
        <sz val="8"/>
        <rFont val="Arial"/>
        <family val="2"/>
        <charset val="204"/>
      </rPr>
      <t>For children</t>
    </r>
  </si>
  <si>
    <r>
      <t xml:space="preserve">Pentru copii </t>
    </r>
    <r>
      <rPr>
        <vertAlign val="superscript"/>
        <sz val="8"/>
        <rFont val="Arial"/>
        <family val="2"/>
        <charset val="204"/>
      </rPr>
      <t xml:space="preserve">3 </t>
    </r>
    <r>
      <rPr>
        <sz val="8"/>
        <rFont val="Arial"/>
        <family val="2"/>
        <charset val="204"/>
      </rPr>
      <t>/</t>
    </r>
    <r>
      <rPr>
        <i/>
        <sz val="8"/>
        <rFont val="Arial"/>
        <family val="2"/>
        <charset val="204"/>
      </rPr>
      <t xml:space="preserve"> Для  детей </t>
    </r>
    <r>
      <rPr>
        <i/>
        <vertAlign val="superscript"/>
        <sz val="8"/>
        <rFont val="Arial"/>
        <family val="2"/>
        <charset val="204"/>
      </rPr>
      <t>3</t>
    </r>
    <r>
      <rPr>
        <sz val="8"/>
        <rFont val="Arial"/>
        <family val="2"/>
        <charset val="204"/>
      </rPr>
      <t xml:space="preserve"> / </t>
    </r>
    <r>
      <rPr>
        <i/>
        <sz val="8"/>
        <rFont val="Arial"/>
        <family val="2"/>
        <charset val="204"/>
      </rPr>
      <t xml:space="preserve">For children </t>
    </r>
    <r>
      <rPr>
        <i/>
        <vertAlign val="superscript"/>
        <sz val="8"/>
        <rFont val="Arial"/>
        <family val="2"/>
        <charset val="204"/>
      </rPr>
      <t>3</t>
    </r>
  </si>
  <si>
    <r>
      <t>1</t>
    </r>
    <r>
      <rPr>
        <sz val="8"/>
        <rFont val="Arial"/>
        <family val="2"/>
        <charset val="204"/>
      </rPr>
      <t xml:space="preserve"> La 10 000 femei / </t>
    </r>
    <r>
      <rPr>
        <i/>
        <sz val="8"/>
        <rFont val="Arial"/>
        <family val="2"/>
        <charset val="204"/>
      </rPr>
      <t>На 10 000 женщин</t>
    </r>
    <r>
      <rPr>
        <sz val="8"/>
        <rFont val="Arial"/>
        <family val="2"/>
        <charset val="204"/>
      </rPr>
      <t xml:space="preserve"> / </t>
    </r>
    <r>
      <rPr>
        <i/>
        <sz val="8"/>
        <rFont val="Arial"/>
        <family val="2"/>
        <charset val="204"/>
      </rPr>
      <t>Per 10 000 women</t>
    </r>
  </si>
  <si>
    <r>
      <t>2</t>
    </r>
    <r>
      <rPr>
        <sz val="8"/>
        <rFont val="Arial"/>
        <family val="2"/>
        <charset val="204"/>
      </rPr>
      <t xml:space="preserve"> La 10 000 femei în vârstă de 15-49 ani / </t>
    </r>
    <r>
      <rPr>
        <i/>
        <sz val="8"/>
        <rFont val="Arial"/>
        <family val="2"/>
        <charset val="204"/>
      </rPr>
      <t xml:space="preserve">На 10 000 женщин в возрасте 15-49 лет </t>
    </r>
    <r>
      <rPr>
        <sz val="8"/>
        <rFont val="Arial"/>
        <family val="2"/>
        <charset val="204"/>
      </rPr>
      <t>/</t>
    </r>
    <r>
      <rPr>
        <i/>
        <sz val="8"/>
        <rFont val="Arial"/>
        <family val="2"/>
        <charset val="204"/>
      </rPr>
      <t xml:space="preserve"> Per 10 000 women of 15-49 years old </t>
    </r>
  </si>
  <si>
    <t xml:space="preserve">      Municipiul Chişinău</t>
  </si>
  <si>
    <r>
      <t xml:space="preserve">      Nord / </t>
    </r>
    <r>
      <rPr>
        <i/>
        <sz val="8"/>
        <rFont val="Arial"/>
        <family val="2"/>
        <charset val="204"/>
      </rPr>
      <t>Север</t>
    </r>
    <r>
      <rPr>
        <b/>
        <sz val="8"/>
        <rFont val="Arial"/>
        <family val="2"/>
        <charset val="204"/>
      </rPr>
      <t xml:space="preserve"> / </t>
    </r>
    <r>
      <rPr>
        <i/>
        <sz val="8"/>
        <rFont val="Arial"/>
        <family val="2"/>
        <charset val="204"/>
      </rPr>
      <t>North</t>
    </r>
  </si>
  <si>
    <t xml:space="preserve">        Municipiul Bălţi</t>
  </si>
  <si>
    <r>
      <t xml:space="preserve">      Centru</t>
    </r>
    <r>
      <rPr>
        <sz val="8"/>
        <rFont val="Arial"/>
        <family val="2"/>
        <charset val="204"/>
      </rPr>
      <t xml:space="preserve"> / </t>
    </r>
    <r>
      <rPr>
        <i/>
        <sz val="8"/>
        <rFont val="Arial"/>
        <family val="2"/>
        <charset val="204"/>
      </rPr>
      <t>Центр</t>
    </r>
    <r>
      <rPr>
        <sz val="8"/>
        <rFont val="Arial"/>
        <family val="2"/>
        <charset val="204"/>
      </rPr>
      <t xml:space="preserve"> / </t>
    </r>
    <r>
      <rPr>
        <i/>
        <sz val="8"/>
        <rFont val="Arial"/>
        <family val="2"/>
        <charset val="204"/>
      </rPr>
      <t>Center</t>
    </r>
  </si>
  <si>
    <r>
      <t xml:space="preserve">      Sud</t>
    </r>
    <r>
      <rPr>
        <sz val="8"/>
        <rFont val="Arial"/>
        <family val="2"/>
        <charset val="204"/>
      </rPr>
      <t xml:space="preserve"> / </t>
    </r>
    <r>
      <rPr>
        <i/>
        <sz val="8"/>
        <rFont val="Arial"/>
        <family val="2"/>
        <charset val="204"/>
      </rPr>
      <t>Юг</t>
    </r>
    <r>
      <rPr>
        <sz val="8"/>
        <rFont val="Arial"/>
        <family val="2"/>
        <charset val="204"/>
      </rPr>
      <t xml:space="preserve"> / </t>
    </r>
    <r>
      <rPr>
        <i/>
        <sz val="8"/>
        <rFont val="Arial"/>
        <family val="2"/>
        <charset val="204"/>
      </rPr>
      <t>South</t>
    </r>
  </si>
  <si>
    <r>
      <t>Total</t>
    </r>
    <r>
      <rPr>
        <sz val="8"/>
        <rFont val="Arial"/>
        <family val="2"/>
        <charset val="204"/>
      </rPr>
      <t xml:space="preserve"> / </t>
    </r>
    <r>
      <rPr>
        <i/>
        <sz val="8"/>
        <rFont val="Arial"/>
        <family val="2"/>
        <charset val="204"/>
      </rPr>
      <t>Всего</t>
    </r>
    <r>
      <rPr>
        <sz val="8"/>
        <rFont val="Arial"/>
        <family val="2"/>
        <charset val="204"/>
      </rPr>
      <t xml:space="preserve"> / </t>
    </r>
    <r>
      <rPr>
        <i/>
        <sz val="8"/>
        <rFont val="Arial"/>
        <family val="2"/>
        <charset val="204"/>
      </rPr>
      <t>Total</t>
    </r>
  </si>
  <si>
    <r>
      <t xml:space="preserve">medici / </t>
    </r>
    <r>
      <rPr>
        <i/>
        <sz val="8"/>
        <rFont val="Arial"/>
        <family val="2"/>
        <charset val="204"/>
      </rPr>
      <t xml:space="preserve">врачи </t>
    </r>
    <r>
      <rPr>
        <sz val="8"/>
        <rFont val="Arial"/>
        <family val="2"/>
        <charset val="204"/>
      </rPr>
      <t>/</t>
    </r>
    <r>
      <rPr>
        <i/>
        <sz val="8"/>
        <rFont val="Arial"/>
        <family val="2"/>
        <charset val="204"/>
      </rPr>
      <t xml:space="preserve"> physicians</t>
    </r>
  </si>
  <si>
    <r>
      <t xml:space="preserve">La 1000 locuitori - total 
</t>
    </r>
    <r>
      <rPr>
        <i/>
        <sz val="8"/>
        <rFont val="Arial"/>
        <family val="2"/>
        <charset val="204"/>
      </rPr>
      <t>На 1000 жителей - всего 
Per 1000 inhabitants - total</t>
    </r>
  </si>
  <si>
    <r>
      <t>Total /</t>
    </r>
    <r>
      <rPr>
        <i/>
        <sz val="8"/>
        <rFont val="Arial"/>
        <family val="2"/>
        <charset val="204"/>
      </rPr>
      <t xml:space="preserve"> Всего</t>
    </r>
    <r>
      <rPr>
        <sz val="8"/>
        <rFont val="Arial"/>
        <family val="2"/>
        <charset val="204"/>
      </rPr>
      <t xml:space="preserve"> /</t>
    </r>
    <r>
      <rPr>
        <i/>
        <sz val="8"/>
        <rFont val="Arial"/>
        <family val="2"/>
        <charset val="204"/>
      </rPr>
      <t xml:space="preserve"> Total</t>
    </r>
  </si>
  <si>
    <r>
      <t>сardiologi /</t>
    </r>
    <r>
      <rPr>
        <i/>
        <sz val="8"/>
        <rFont val="Arial"/>
        <family val="2"/>
        <charset val="204"/>
      </rPr>
      <t xml:space="preserve"> кардиологи</t>
    </r>
    <r>
      <rPr>
        <sz val="8"/>
        <rFont val="Arial"/>
        <family val="2"/>
        <charset val="204"/>
      </rPr>
      <t xml:space="preserve"> /</t>
    </r>
    <r>
      <rPr>
        <i/>
        <sz val="8"/>
        <rFont val="Arial"/>
        <family val="2"/>
        <charset val="204"/>
      </rPr>
      <t xml:space="preserve"> cardiologists</t>
    </r>
  </si>
  <si>
    <r>
      <t>alergologi /</t>
    </r>
    <r>
      <rPr>
        <i/>
        <sz val="8"/>
        <rFont val="Arial"/>
        <family val="2"/>
        <charset val="204"/>
      </rPr>
      <t xml:space="preserve"> аллергологи</t>
    </r>
    <r>
      <rPr>
        <sz val="8"/>
        <rFont val="Arial"/>
        <family val="2"/>
        <charset val="204"/>
      </rPr>
      <t xml:space="preserve"> /</t>
    </r>
    <r>
      <rPr>
        <i/>
        <sz val="8"/>
        <rFont val="Arial"/>
        <family val="2"/>
        <charset val="204"/>
      </rPr>
      <t xml:space="preserve"> allergologists</t>
    </r>
  </si>
  <si>
    <r>
      <t xml:space="preserve">infecţionişti / </t>
    </r>
    <r>
      <rPr>
        <i/>
        <sz val="8"/>
        <rFont val="Arial"/>
        <family val="2"/>
        <charset val="204"/>
      </rPr>
      <t xml:space="preserve">инфекционисты </t>
    </r>
    <r>
      <rPr>
        <sz val="8"/>
        <rFont val="Arial"/>
        <family val="2"/>
        <charset val="204"/>
      </rPr>
      <t>/</t>
    </r>
    <r>
      <rPr>
        <i/>
        <sz val="8"/>
        <rFont val="Arial"/>
        <family val="2"/>
        <charset val="204"/>
      </rPr>
      <t xml:space="preserve"> infectiologists</t>
    </r>
  </si>
  <si>
    <r>
      <t>chirurgi /</t>
    </r>
    <r>
      <rPr>
        <i/>
        <sz val="8"/>
        <rFont val="Arial"/>
        <family val="2"/>
        <charset val="204"/>
      </rPr>
      <t xml:space="preserve"> хирурги </t>
    </r>
    <r>
      <rPr>
        <sz val="8"/>
        <rFont val="Arial"/>
        <family val="2"/>
        <charset val="204"/>
      </rPr>
      <t>/</t>
    </r>
    <r>
      <rPr>
        <i/>
        <sz val="8"/>
        <rFont val="Arial"/>
        <family val="2"/>
        <charset val="204"/>
      </rPr>
      <t xml:space="preserve"> surgeons</t>
    </r>
    <r>
      <rPr>
        <sz val="8"/>
        <rFont val="Arial"/>
        <family val="2"/>
        <charset val="204"/>
      </rPr>
      <t> </t>
    </r>
  </si>
  <si>
    <r>
      <t xml:space="preserve">oncologi / </t>
    </r>
    <r>
      <rPr>
        <i/>
        <sz val="8"/>
        <rFont val="Arial"/>
        <family val="2"/>
        <charset val="204"/>
      </rPr>
      <t xml:space="preserve">онкологи </t>
    </r>
    <r>
      <rPr>
        <sz val="8"/>
        <rFont val="Arial"/>
        <family val="2"/>
        <charset val="204"/>
      </rPr>
      <t>/</t>
    </r>
    <r>
      <rPr>
        <i/>
        <sz val="8"/>
        <rFont val="Arial"/>
        <family val="2"/>
        <charset val="204"/>
      </rPr>
      <t xml:space="preserve"> oncologists</t>
    </r>
  </si>
  <si>
    <r>
      <t>pediatri /</t>
    </r>
    <r>
      <rPr>
        <i/>
        <sz val="8"/>
        <rFont val="Arial"/>
        <family val="2"/>
        <charset val="204"/>
      </rPr>
      <t xml:space="preserve"> педиатры </t>
    </r>
    <r>
      <rPr>
        <sz val="8"/>
        <rFont val="Arial"/>
        <family val="2"/>
        <charset val="204"/>
      </rPr>
      <t>/</t>
    </r>
    <r>
      <rPr>
        <i/>
        <sz val="8"/>
        <rFont val="Arial"/>
        <family val="2"/>
        <charset val="204"/>
      </rPr>
      <t xml:space="preserve"> pediatricians</t>
    </r>
  </si>
  <si>
    <r>
      <t>oftalmologi /</t>
    </r>
    <r>
      <rPr>
        <i/>
        <sz val="8"/>
        <rFont val="Arial"/>
        <family val="2"/>
        <charset val="204"/>
      </rPr>
      <t xml:space="preserve"> офтальмологи </t>
    </r>
    <r>
      <rPr>
        <sz val="8"/>
        <rFont val="Arial"/>
        <family val="2"/>
        <charset val="204"/>
      </rPr>
      <t>/</t>
    </r>
    <r>
      <rPr>
        <i/>
        <sz val="8"/>
        <rFont val="Arial"/>
        <family val="2"/>
        <charset val="204"/>
      </rPr>
      <t xml:space="preserve"> ophthalmologists</t>
    </r>
  </si>
  <si>
    <r>
      <t>neurologi /</t>
    </r>
    <r>
      <rPr>
        <i/>
        <sz val="8"/>
        <rFont val="Arial"/>
        <family val="2"/>
        <charset val="204"/>
      </rPr>
      <t xml:space="preserve"> невропатологи</t>
    </r>
    <r>
      <rPr>
        <sz val="8"/>
        <rFont val="Arial"/>
        <family val="2"/>
        <charset val="204"/>
      </rPr>
      <t xml:space="preserve"> / </t>
    </r>
    <r>
      <rPr>
        <i/>
        <sz val="8"/>
        <rFont val="Arial"/>
        <family val="2"/>
        <charset val="204"/>
      </rPr>
      <t>neurologists</t>
    </r>
  </si>
  <si>
    <r>
      <t>psihiatri /</t>
    </r>
    <r>
      <rPr>
        <i/>
        <sz val="8"/>
        <rFont val="Arial"/>
        <family val="2"/>
        <charset val="204"/>
      </rPr>
      <t xml:space="preserve"> психиатры </t>
    </r>
    <r>
      <rPr>
        <sz val="8"/>
        <rFont val="Arial"/>
        <family val="2"/>
        <charset val="204"/>
      </rPr>
      <t xml:space="preserve">/ </t>
    </r>
    <r>
      <rPr>
        <i/>
        <sz val="8"/>
        <rFont val="Arial"/>
        <family val="2"/>
        <charset val="204"/>
      </rPr>
      <t>psychiatrists</t>
    </r>
  </si>
  <si>
    <r>
      <t xml:space="preserve">narcologi / </t>
    </r>
    <r>
      <rPr>
        <i/>
        <sz val="8"/>
        <rFont val="Arial"/>
        <family val="2"/>
        <charset val="204"/>
      </rPr>
      <t>наркологи</t>
    </r>
    <r>
      <rPr>
        <sz val="8"/>
        <rFont val="Arial"/>
        <family val="2"/>
        <charset val="204"/>
      </rPr>
      <t xml:space="preserve"> /</t>
    </r>
    <r>
      <rPr>
        <i/>
        <sz val="8"/>
        <rFont val="Arial"/>
        <family val="2"/>
        <charset val="204"/>
      </rPr>
      <t xml:space="preserve"> narcologists</t>
    </r>
  </si>
  <si>
    <r>
      <t>Total /</t>
    </r>
    <r>
      <rPr>
        <i/>
        <sz val="8"/>
        <rFont val="Arial"/>
        <family val="2"/>
        <charset val="204"/>
      </rPr>
      <t xml:space="preserve"> Всего </t>
    </r>
    <r>
      <rPr>
        <sz val="8"/>
        <rFont val="Arial"/>
        <family val="2"/>
        <charset val="204"/>
      </rPr>
      <t>/</t>
    </r>
    <r>
      <rPr>
        <i/>
        <sz val="8"/>
        <rFont val="Arial"/>
        <family val="2"/>
        <charset val="204"/>
      </rPr>
      <t xml:space="preserve"> Total</t>
    </r>
  </si>
  <si>
    <r>
      <t>сardiologi /</t>
    </r>
    <r>
      <rPr>
        <i/>
        <sz val="8"/>
        <rFont val="Arial"/>
        <family val="2"/>
        <charset val="204"/>
      </rPr>
      <t xml:space="preserve"> кардиологи </t>
    </r>
    <r>
      <rPr>
        <sz val="8"/>
        <rFont val="Arial"/>
        <family val="2"/>
        <charset val="204"/>
      </rPr>
      <t>/</t>
    </r>
    <r>
      <rPr>
        <i/>
        <sz val="8"/>
        <rFont val="Arial"/>
        <family val="2"/>
        <charset val="204"/>
      </rPr>
      <t xml:space="preserve"> cardiologist</t>
    </r>
  </si>
  <si>
    <r>
      <rPr>
        <vertAlign val="superscript"/>
        <sz val="8"/>
        <rFont val="Arial"/>
        <family val="2"/>
        <charset val="204"/>
      </rPr>
      <t>1</t>
    </r>
    <r>
      <rPr>
        <sz val="8"/>
        <rFont val="Arial"/>
        <family val="2"/>
        <charset val="204"/>
      </rPr>
      <t xml:space="preserve"> La 100 000 femei / </t>
    </r>
    <r>
      <rPr>
        <i/>
        <sz val="8"/>
        <rFont val="Arial"/>
        <family val="2"/>
        <charset val="204"/>
      </rPr>
      <t xml:space="preserve">на 100 000 женщин </t>
    </r>
    <r>
      <rPr>
        <sz val="8"/>
        <rFont val="Arial"/>
        <family val="2"/>
        <charset val="204"/>
      </rPr>
      <t>/</t>
    </r>
    <r>
      <rPr>
        <i/>
        <sz val="8"/>
        <rFont val="Arial"/>
        <family val="2"/>
        <charset val="204"/>
      </rPr>
      <t xml:space="preserve"> per 100 000 women</t>
    </r>
  </si>
  <si>
    <r>
      <t xml:space="preserve">la 10 000 femei 
</t>
    </r>
    <r>
      <rPr>
        <i/>
        <sz val="8"/>
        <rFont val="Arial"/>
        <family val="2"/>
        <charset val="204"/>
      </rPr>
      <t>на 10 000 женщин 
per 10 000 women</t>
    </r>
  </si>
  <si>
    <r>
      <t xml:space="preserve">total / </t>
    </r>
    <r>
      <rPr>
        <i/>
        <sz val="8"/>
        <rFont val="Arial"/>
        <family val="2"/>
        <charset val="204"/>
      </rPr>
      <t>всего</t>
    </r>
    <r>
      <rPr>
        <sz val="8"/>
        <rFont val="Arial"/>
        <family val="2"/>
        <charset val="204"/>
      </rPr>
      <t xml:space="preserve"> / </t>
    </r>
    <r>
      <rPr>
        <i/>
        <sz val="8"/>
        <rFont val="Arial"/>
        <family val="2"/>
        <charset val="204"/>
      </rPr>
      <t>total</t>
    </r>
  </si>
  <si>
    <r>
      <t xml:space="preserve">Numărul întreruperilor de sarcină
</t>
    </r>
    <r>
      <rPr>
        <i/>
        <sz val="8"/>
        <rFont val="Arial"/>
        <family val="2"/>
        <charset val="204"/>
      </rPr>
      <t xml:space="preserve">Число прерываний беременности
Number of abortions </t>
    </r>
  </si>
  <si>
    <r>
      <t xml:space="preserve">La 1000 femei în vârstă de 15-49 ani
</t>
    </r>
    <r>
      <rPr>
        <i/>
        <sz val="8"/>
        <color indexed="8"/>
        <rFont val="Arial"/>
        <family val="2"/>
        <charset val="204"/>
      </rPr>
      <t xml:space="preserve">На 1000 женщин в возрасте 15-49 лет 
Per 1000 women  aged 15-49 years </t>
    </r>
  </si>
  <si>
    <r>
      <t xml:space="preserve">Bolnavi înregistraţi:
</t>
    </r>
    <r>
      <rPr>
        <i/>
        <sz val="8"/>
        <rFont val="Arial"/>
        <family val="2"/>
        <charset val="204"/>
      </rPr>
      <t>Зарегистрировано больных:
Registered patients:</t>
    </r>
  </si>
  <si>
    <r>
      <t xml:space="preserve">8.16. Morbiditatea populaţiei, pe principalele clase de boli
          </t>
    </r>
    <r>
      <rPr>
        <i/>
        <sz val="9"/>
        <rFont val="Arial"/>
        <family val="2"/>
        <charset val="204"/>
      </rPr>
      <t>Заболеваемость населения по основным классам болезней
          Population morbidity, by main classes of diseases</t>
    </r>
  </si>
  <si>
    <r>
      <t xml:space="preserve">Bolnavi înregistraţi  
</t>
    </r>
    <r>
      <rPr>
        <i/>
        <sz val="8"/>
        <rFont val="Arial"/>
        <family val="2"/>
        <charset val="204"/>
      </rPr>
      <t xml:space="preserve">Зарегистрировано больных  
Registered patients  </t>
    </r>
  </si>
  <si>
    <r>
      <t xml:space="preserve">din care, cu diagnosticul stabilit pentru prima dată  
</t>
    </r>
    <r>
      <rPr>
        <i/>
        <sz val="8"/>
        <rFont val="Arial"/>
        <family val="2"/>
        <charset val="204"/>
      </rPr>
      <t xml:space="preserve">в том числе с диагнозом, установленным впервые  
of which, with the diagnosis set for the first time  </t>
    </r>
  </si>
  <si>
    <r>
      <t xml:space="preserve">Tumori / </t>
    </r>
    <r>
      <rPr>
        <i/>
        <sz val="8"/>
        <rFont val="Arial"/>
        <family val="2"/>
        <charset val="204"/>
      </rPr>
      <t xml:space="preserve">Новообразования </t>
    </r>
    <r>
      <rPr>
        <sz val="8"/>
        <rFont val="Arial"/>
        <family val="2"/>
        <charset val="204"/>
      </rPr>
      <t>/</t>
    </r>
    <r>
      <rPr>
        <i/>
        <sz val="8"/>
        <rFont val="Arial"/>
        <family val="2"/>
        <charset val="204"/>
      </rPr>
      <t xml:space="preserve"> Neoplasms</t>
    </r>
  </si>
  <si>
    <r>
      <t>1</t>
    </r>
    <r>
      <rPr>
        <sz val="8"/>
        <color indexed="8"/>
        <rFont val="Arial"/>
        <family val="2"/>
        <charset val="204"/>
      </rPr>
      <t xml:space="preserve"> La 1000 femei în vârstă de 15-49 ani / </t>
    </r>
    <r>
      <rPr>
        <i/>
        <sz val="8"/>
        <color indexed="8"/>
        <rFont val="Arial"/>
        <family val="2"/>
        <charset val="204"/>
      </rPr>
      <t xml:space="preserve">На 1000 женщин в возрасте 15-49 лет </t>
    </r>
    <r>
      <rPr>
        <sz val="8"/>
        <color indexed="8"/>
        <rFont val="Arial"/>
        <family val="2"/>
        <charset val="204"/>
      </rPr>
      <t>/</t>
    </r>
    <r>
      <rPr>
        <i/>
        <sz val="8"/>
        <color indexed="8"/>
        <rFont val="Arial"/>
        <family val="2"/>
        <charset val="204"/>
      </rPr>
      <t xml:space="preserve"> Per 1000 women of 15-49 years old </t>
    </r>
  </si>
  <si>
    <r>
      <t xml:space="preserve">Total </t>
    </r>
    <r>
      <rPr>
        <sz val="8"/>
        <rFont val="Arial"/>
        <family val="2"/>
        <charset val="204"/>
      </rPr>
      <t xml:space="preserve">/ </t>
    </r>
    <r>
      <rPr>
        <i/>
        <sz val="8"/>
        <rFont val="Arial"/>
        <family val="2"/>
        <charset val="204"/>
      </rPr>
      <t xml:space="preserve">Всего </t>
    </r>
    <r>
      <rPr>
        <sz val="8"/>
        <rFont val="Arial"/>
        <family val="2"/>
        <charset val="204"/>
      </rPr>
      <t>/</t>
    </r>
    <r>
      <rPr>
        <i/>
        <sz val="8"/>
        <rFont val="Arial"/>
        <family val="2"/>
        <charset val="204"/>
      </rPr>
      <t xml:space="preserve"> Total</t>
    </r>
  </si>
  <si>
    <r>
      <t xml:space="preserve">din care, ale: / </t>
    </r>
    <r>
      <rPr>
        <i/>
        <sz val="8"/>
        <rFont val="Arial"/>
        <family val="2"/>
        <charset val="204"/>
      </rPr>
      <t xml:space="preserve">в том числе: </t>
    </r>
    <r>
      <rPr>
        <sz val="8"/>
        <rFont val="Arial"/>
        <family val="2"/>
        <charset val="204"/>
      </rPr>
      <t>/</t>
    </r>
    <r>
      <rPr>
        <i/>
        <sz val="8"/>
        <rFont val="Arial"/>
        <family val="2"/>
        <charset val="204"/>
      </rPr>
      <t xml:space="preserve"> of which, of:</t>
    </r>
  </si>
  <si>
    <r>
      <t xml:space="preserve">ovarului / </t>
    </r>
    <r>
      <rPr>
        <i/>
        <sz val="8"/>
        <rFont val="Arial"/>
        <family val="2"/>
        <charset val="204"/>
      </rPr>
      <t xml:space="preserve">яичника </t>
    </r>
    <r>
      <rPr>
        <sz val="8"/>
        <rFont val="Arial"/>
        <family val="2"/>
        <charset val="204"/>
      </rPr>
      <t>/</t>
    </r>
    <r>
      <rPr>
        <i/>
        <sz val="8"/>
        <rFont val="Arial"/>
        <family val="2"/>
        <charset val="204"/>
      </rPr>
      <t xml:space="preserve"> ovary</t>
    </r>
  </si>
  <si>
    <r>
      <t xml:space="preserve">Sifilis / </t>
    </r>
    <r>
      <rPr>
        <i/>
        <sz val="8"/>
        <rFont val="Arial"/>
        <family val="2"/>
        <charset val="204"/>
      </rPr>
      <t xml:space="preserve">Сифилис </t>
    </r>
    <r>
      <rPr>
        <sz val="8"/>
        <rFont val="Arial"/>
        <family val="2"/>
        <charset val="204"/>
      </rPr>
      <t>/</t>
    </r>
    <r>
      <rPr>
        <i/>
        <sz val="8"/>
        <rFont val="Arial"/>
        <family val="2"/>
        <charset val="204"/>
      </rPr>
      <t xml:space="preserve"> Syphilis</t>
    </r>
  </si>
  <si>
    <r>
      <t xml:space="preserve">Gonoree / </t>
    </r>
    <r>
      <rPr>
        <i/>
        <sz val="8"/>
        <rFont val="Arial"/>
        <family val="2"/>
        <charset val="204"/>
      </rPr>
      <t xml:space="preserve">Гонорея </t>
    </r>
    <r>
      <rPr>
        <sz val="8"/>
        <rFont val="Arial"/>
        <family val="2"/>
        <charset val="204"/>
      </rPr>
      <t>/</t>
    </r>
    <r>
      <rPr>
        <i/>
        <sz val="8"/>
        <rFont val="Arial"/>
        <family val="2"/>
        <charset val="204"/>
      </rPr>
      <t xml:space="preserve"> Gonorrhea</t>
    </r>
  </si>
  <si>
    <r>
      <t xml:space="preserve">Sterilitate / </t>
    </r>
    <r>
      <rPr>
        <i/>
        <sz val="8"/>
        <rFont val="Arial"/>
        <family val="2"/>
        <charset val="204"/>
      </rPr>
      <t xml:space="preserve">Бесплодие </t>
    </r>
    <r>
      <rPr>
        <sz val="8"/>
        <rFont val="Arial"/>
        <family val="2"/>
        <charset val="204"/>
      </rPr>
      <t>/</t>
    </r>
    <r>
      <rPr>
        <i/>
        <sz val="8"/>
        <rFont val="Arial"/>
        <family val="2"/>
        <charset val="204"/>
      </rPr>
      <t xml:space="preserve"> Sterility</t>
    </r>
  </si>
  <si>
    <r>
      <t xml:space="preserve">La 100 000 femei </t>
    </r>
    <r>
      <rPr>
        <sz val="8"/>
        <rFont val="Arial"/>
        <family val="2"/>
        <charset val="204"/>
      </rPr>
      <t xml:space="preserve">/ </t>
    </r>
    <r>
      <rPr>
        <i/>
        <sz val="8"/>
        <rFont val="Arial"/>
        <family val="2"/>
        <charset val="204"/>
      </rPr>
      <t xml:space="preserve">На 100 000 женщин </t>
    </r>
    <r>
      <rPr>
        <sz val="8"/>
        <rFont val="Arial"/>
        <family val="2"/>
        <charset val="204"/>
      </rPr>
      <t>/</t>
    </r>
    <r>
      <rPr>
        <i/>
        <sz val="8"/>
        <rFont val="Arial"/>
        <family val="2"/>
        <charset val="204"/>
      </rPr>
      <t xml:space="preserve"> Per 100 000 women</t>
    </r>
  </si>
  <si>
    <r>
      <t>Incidenţa /</t>
    </r>
    <r>
      <rPr>
        <b/>
        <i/>
        <sz val="8"/>
        <rFont val="Arial Cyr"/>
        <charset val="238"/>
      </rPr>
      <t xml:space="preserve"> </t>
    </r>
    <r>
      <rPr>
        <i/>
        <sz val="8"/>
        <rFont val="Arial Cyr"/>
        <charset val="238"/>
      </rPr>
      <t xml:space="preserve">Первичная заболеваемость </t>
    </r>
    <r>
      <rPr>
        <sz val="8"/>
        <rFont val="Arial Cyr"/>
        <charset val="238"/>
      </rPr>
      <t>/</t>
    </r>
    <r>
      <rPr>
        <i/>
        <sz val="8"/>
        <rFont val="Arial Cyr"/>
        <charset val="238"/>
      </rPr>
      <t xml:space="preserve"> Incidence</t>
    </r>
  </si>
  <si>
    <r>
      <t>Prevalenţa /</t>
    </r>
    <r>
      <rPr>
        <b/>
        <i/>
        <sz val="8"/>
        <rFont val="Arial Cyr"/>
        <charset val="238"/>
      </rPr>
      <t xml:space="preserve"> </t>
    </r>
    <r>
      <rPr>
        <i/>
        <sz val="8"/>
        <rFont val="Arial Cyr"/>
        <charset val="238"/>
      </rPr>
      <t xml:space="preserve">Общая заболеваемость </t>
    </r>
    <r>
      <rPr>
        <sz val="8"/>
        <rFont val="Arial Cyr"/>
        <charset val="238"/>
      </rPr>
      <t>/</t>
    </r>
    <r>
      <rPr>
        <i/>
        <sz val="8"/>
        <rFont val="Arial Cyr"/>
        <charset val="238"/>
      </rPr>
      <t xml:space="preserve"> Prevalence</t>
    </r>
  </si>
  <si>
    <r>
      <t xml:space="preserve">total, persoane / </t>
    </r>
    <r>
      <rPr>
        <i/>
        <sz val="8"/>
        <rFont val="Arial"/>
        <family val="2"/>
        <charset val="204"/>
      </rPr>
      <t>всего, человек</t>
    </r>
    <r>
      <rPr>
        <sz val="8"/>
        <rFont val="Arial"/>
        <family val="2"/>
        <charset val="204"/>
      </rPr>
      <t xml:space="preserve"> / </t>
    </r>
    <r>
      <rPr>
        <i/>
        <sz val="8"/>
        <rFont val="Arial"/>
        <family val="2"/>
        <charset val="204"/>
      </rPr>
      <t>total, persons</t>
    </r>
  </si>
  <si>
    <r>
      <t xml:space="preserve">Trichomoniază / </t>
    </r>
    <r>
      <rPr>
        <i/>
        <sz val="8"/>
        <rFont val="Arial"/>
        <family val="2"/>
        <charset val="204"/>
      </rPr>
      <t>Трихомониаз</t>
    </r>
    <r>
      <rPr>
        <sz val="8"/>
        <rFont val="Arial"/>
        <family val="2"/>
        <charset val="204"/>
      </rPr>
      <t xml:space="preserve"> / </t>
    </r>
    <r>
      <rPr>
        <i/>
        <sz val="8"/>
        <rFont val="Arial"/>
        <family val="2"/>
        <charset val="204"/>
      </rPr>
      <t>Trichomoniasis</t>
    </r>
  </si>
  <si>
    <r>
      <t>Numărul de cazuri</t>
    </r>
    <r>
      <rPr>
        <sz val="8"/>
        <rFont val="Arial"/>
        <family val="2"/>
        <charset val="204"/>
      </rPr>
      <t xml:space="preserve"> /</t>
    </r>
    <r>
      <rPr>
        <b/>
        <sz val="8"/>
        <rFont val="Arial"/>
        <family val="2"/>
        <charset val="204"/>
      </rPr>
      <t xml:space="preserve"> </t>
    </r>
    <r>
      <rPr>
        <i/>
        <sz val="8"/>
        <rFont val="Arial"/>
        <family val="2"/>
        <charset val="204"/>
      </rPr>
      <t xml:space="preserve">Число случаев </t>
    </r>
    <r>
      <rPr>
        <sz val="8"/>
        <rFont val="Arial"/>
        <family val="2"/>
        <charset val="204"/>
      </rPr>
      <t>/</t>
    </r>
    <r>
      <rPr>
        <i/>
        <sz val="8"/>
        <rFont val="Arial"/>
        <family val="2"/>
        <charset val="204"/>
      </rPr>
      <t xml:space="preserve"> Number of cases</t>
    </r>
  </si>
  <si>
    <r>
      <t xml:space="preserve">Scarlatină / </t>
    </r>
    <r>
      <rPr>
        <i/>
        <sz val="8"/>
        <rFont val="Arial"/>
        <family val="2"/>
        <charset val="204"/>
      </rPr>
      <t xml:space="preserve">Скарлатина </t>
    </r>
    <r>
      <rPr>
        <sz val="8"/>
        <rFont val="Arial"/>
        <family val="2"/>
        <charset val="204"/>
      </rPr>
      <t>/</t>
    </r>
    <r>
      <rPr>
        <i/>
        <sz val="8"/>
        <rFont val="Arial"/>
        <family val="2"/>
        <charset val="204"/>
      </rPr>
      <t xml:space="preserve"> Scarlet fever</t>
    </r>
  </si>
  <si>
    <r>
      <t xml:space="preserve">Tuse convulsivă / </t>
    </r>
    <r>
      <rPr>
        <i/>
        <sz val="8"/>
        <rFont val="Arial"/>
        <family val="2"/>
        <charset val="204"/>
      </rPr>
      <t xml:space="preserve">Коклюш </t>
    </r>
    <r>
      <rPr>
        <sz val="8"/>
        <rFont val="Arial"/>
        <family val="2"/>
        <charset val="204"/>
      </rPr>
      <t>/</t>
    </r>
    <r>
      <rPr>
        <i/>
        <sz val="8"/>
        <rFont val="Arial"/>
        <family val="2"/>
        <charset val="204"/>
      </rPr>
      <t xml:space="preserve"> Whooping cough</t>
    </r>
  </si>
  <si>
    <r>
      <t xml:space="preserve">Rujeolă / </t>
    </r>
    <r>
      <rPr>
        <i/>
        <sz val="8"/>
        <rFont val="Arial"/>
        <family val="2"/>
        <charset val="204"/>
      </rPr>
      <t xml:space="preserve">Корь </t>
    </r>
    <r>
      <rPr>
        <sz val="8"/>
        <rFont val="Arial"/>
        <family val="2"/>
        <charset val="204"/>
      </rPr>
      <t>/</t>
    </r>
    <r>
      <rPr>
        <i/>
        <sz val="8"/>
        <rFont val="Arial"/>
        <family val="2"/>
        <charset val="204"/>
      </rPr>
      <t xml:space="preserve"> Measles</t>
    </r>
  </si>
  <si>
    <t>–</t>
  </si>
  <si>
    <r>
      <t xml:space="preserve">Pediculoză / </t>
    </r>
    <r>
      <rPr>
        <i/>
        <sz val="8"/>
        <rFont val="Arial"/>
        <family val="2"/>
        <charset val="204"/>
      </rPr>
      <t xml:space="preserve">Педикулез </t>
    </r>
    <r>
      <rPr>
        <sz val="8"/>
        <rFont val="Arial"/>
        <family val="2"/>
        <charset val="204"/>
      </rPr>
      <t>/</t>
    </r>
    <r>
      <rPr>
        <i/>
        <sz val="8"/>
        <rFont val="Arial"/>
        <family val="2"/>
        <charset val="204"/>
      </rPr>
      <t xml:space="preserve"> Pediculosis</t>
    </r>
  </si>
  <si>
    <r>
      <t xml:space="preserve">Scabie / </t>
    </r>
    <r>
      <rPr>
        <i/>
        <sz val="8"/>
        <rFont val="Arial"/>
        <family val="2"/>
        <charset val="204"/>
      </rPr>
      <t xml:space="preserve">Чесотка </t>
    </r>
    <r>
      <rPr>
        <sz val="8"/>
        <rFont val="Arial"/>
        <family val="2"/>
        <charset val="204"/>
      </rPr>
      <t>/</t>
    </r>
    <r>
      <rPr>
        <i/>
        <sz val="8"/>
        <rFont val="Arial"/>
        <family val="2"/>
        <charset val="204"/>
      </rPr>
      <t xml:space="preserve"> Scab</t>
    </r>
  </si>
  <si>
    <r>
      <t>Mii persoane</t>
    </r>
    <r>
      <rPr>
        <sz val="8"/>
        <rFont val="Arial"/>
        <family val="2"/>
        <charset val="204"/>
      </rPr>
      <t xml:space="preserve"> /</t>
    </r>
    <r>
      <rPr>
        <b/>
        <sz val="8"/>
        <rFont val="Arial"/>
        <family val="2"/>
        <charset val="204"/>
      </rPr>
      <t xml:space="preserve"> </t>
    </r>
    <r>
      <rPr>
        <i/>
        <sz val="8"/>
        <rFont val="Arial"/>
        <family val="2"/>
        <charset val="204"/>
      </rPr>
      <t xml:space="preserve">Тысяч человек </t>
    </r>
    <r>
      <rPr>
        <sz val="8"/>
        <rFont val="Arial"/>
        <family val="2"/>
        <charset val="204"/>
      </rPr>
      <t>/</t>
    </r>
    <r>
      <rPr>
        <i/>
        <sz val="8"/>
        <rFont val="Arial"/>
        <family val="2"/>
        <charset val="204"/>
      </rPr>
      <t xml:space="preserve"> Thousand persons</t>
    </r>
  </si>
  <si>
    <r>
      <rPr>
        <sz val="8"/>
        <rFont val="Arial"/>
        <family val="2"/>
        <charset val="204"/>
      </rPr>
      <t>mii copii</t>
    </r>
    <r>
      <rPr>
        <i/>
        <sz val="8"/>
        <rFont val="Arial"/>
        <family val="2"/>
        <charset val="204"/>
      </rPr>
      <t xml:space="preserve"> </t>
    </r>
    <r>
      <rPr>
        <sz val="8"/>
        <rFont val="Arial"/>
        <family val="2"/>
        <charset val="204"/>
      </rPr>
      <t>/</t>
    </r>
    <r>
      <rPr>
        <i/>
        <sz val="8"/>
        <rFont val="Arial"/>
        <family val="2"/>
        <charset val="204"/>
      </rPr>
      <t xml:space="preserve"> тысяч детей</t>
    </r>
    <r>
      <rPr>
        <sz val="8"/>
        <rFont val="Arial"/>
        <family val="2"/>
        <charset val="204"/>
      </rPr>
      <t xml:space="preserve"> /</t>
    </r>
    <r>
      <rPr>
        <i/>
        <sz val="8"/>
        <rFont val="Arial"/>
        <family val="2"/>
        <charset val="204"/>
      </rPr>
      <t xml:space="preserve"> thousand children</t>
    </r>
  </si>
  <si>
    <r>
      <t>Total</t>
    </r>
    <r>
      <rPr>
        <sz val="8"/>
        <rFont val="Arial"/>
        <family val="2"/>
        <charset val="204"/>
      </rPr>
      <t xml:space="preserve"> /</t>
    </r>
    <r>
      <rPr>
        <i/>
        <sz val="8"/>
        <rFont val="Arial"/>
        <family val="2"/>
        <charset val="204"/>
      </rPr>
      <t xml:space="preserve"> Всего </t>
    </r>
    <r>
      <rPr>
        <sz val="8"/>
        <rFont val="Arial"/>
        <family val="2"/>
        <charset val="204"/>
      </rPr>
      <t xml:space="preserve">/ </t>
    </r>
    <r>
      <rPr>
        <i/>
        <sz val="8"/>
        <rFont val="Arial"/>
        <family val="2"/>
        <charset val="204"/>
      </rPr>
      <t>Total</t>
    </r>
  </si>
  <si>
    <r>
      <t xml:space="preserve">Tumori / </t>
    </r>
    <r>
      <rPr>
        <i/>
        <sz val="8"/>
        <rFont val="Arial"/>
        <family val="2"/>
        <charset val="204"/>
      </rPr>
      <t>Новообразования</t>
    </r>
    <r>
      <rPr>
        <sz val="8"/>
        <rFont val="Arial"/>
        <family val="2"/>
        <charset val="204"/>
      </rPr>
      <t xml:space="preserve"> / </t>
    </r>
    <r>
      <rPr>
        <i/>
        <sz val="8"/>
        <rFont val="Arial"/>
        <family val="2"/>
        <charset val="204"/>
      </rPr>
      <t>Neoplasms</t>
    </r>
  </si>
  <si>
    <r>
      <t>Persoane</t>
    </r>
    <r>
      <rPr>
        <sz val="8"/>
        <rFont val="Arial"/>
        <family val="2"/>
        <charset val="204"/>
      </rPr>
      <t xml:space="preserve"> / </t>
    </r>
    <r>
      <rPr>
        <i/>
        <sz val="8"/>
        <rFont val="Arial"/>
        <family val="2"/>
        <charset val="204"/>
      </rPr>
      <t>Человек</t>
    </r>
    <r>
      <rPr>
        <sz val="8"/>
        <rFont val="Arial"/>
        <family val="2"/>
        <charset val="204"/>
      </rPr>
      <t xml:space="preserve"> /</t>
    </r>
    <r>
      <rPr>
        <b/>
        <sz val="8"/>
        <rFont val="Arial"/>
        <family val="2"/>
        <charset val="204"/>
      </rPr>
      <t xml:space="preserve"> </t>
    </r>
    <r>
      <rPr>
        <i/>
        <sz val="8"/>
        <rFont val="Arial"/>
        <family val="2"/>
        <charset val="204"/>
      </rPr>
      <t>Persons</t>
    </r>
  </si>
  <si>
    <r>
      <t xml:space="preserve">8.25. Morbiditatea prin tumori maligne, pe grupe de vârstă şi sexe
         </t>
    </r>
    <r>
      <rPr>
        <i/>
        <sz val="9"/>
        <rFont val="Arial"/>
        <family val="2"/>
        <charset val="204"/>
      </rPr>
      <t>Заболеваемость злокачественными новообразованиями по возрастным группам и полу
         Morbidity with malignant tumors, by age group and sex</t>
    </r>
  </si>
  <si>
    <r>
      <t>persoane /</t>
    </r>
    <r>
      <rPr>
        <i/>
        <sz val="8"/>
        <rFont val="Arial"/>
        <family val="2"/>
        <charset val="204"/>
      </rPr>
      <t xml:space="preserve"> человек</t>
    </r>
    <r>
      <rPr>
        <sz val="8"/>
        <rFont val="Arial"/>
        <family val="2"/>
        <charset val="204"/>
      </rPr>
      <t xml:space="preserve"> /</t>
    </r>
    <r>
      <rPr>
        <i/>
        <sz val="8"/>
        <rFont val="Arial"/>
        <family val="2"/>
        <charset val="204"/>
      </rPr>
      <t xml:space="preserve"> persons</t>
    </r>
  </si>
  <si>
    <r>
      <t xml:space="preserve">Bărbaţi / </t>
    </r>
    <r>
      <rPr>
        <i/>
        <sz val="8"/>
        <rFont val="Arial"/>
        <family val="2"/>
        <charset val="204"/>
      </rPr>
      <t>Мужчины</t>
    </r>
    <r>
      <rPr>
        <sz val="8"/>
        <rFont val="Arial"/>
        <family val="2"/>
        <charset val="204"/>
      </rPr>
      <t xml:space="preserve"> / </t>
    </r>
    <r>
      <rPr>
        <i/>
        <sz val="8"/>
        <rFont val="Arial"/>
        <family val="2"/>
        <charset val="204"/>
      </rPr>
      <t>Males</t>
    </r>
    <r>
      <rPr>
        <sz val="8"/>
        <rFont val="Arial"/>
        <family val="2"/>
        <charset val="204"/>
      </rPr>
      <t xml:space="preserve"> </t>
    </r>
  </si>
  <si>
    <r>
      <t xml:space="preserve">Femei / </t>
    </r>
    <r>
      <rPr>
        <i/>
        <sz val="8"/>
        <rFont val="Arial"/>
        <family val="2"/>
        <charset val="204"/>
      </rPr>
      <t>Женщины</t>
    </r>
    <r>
      <rPr>
        <sz val="8"/>
        <rFont val="Arial"/>
        <family val="2"/>
        <charset val="204"/>
      </rPr>
      <t xml:space="preserve"> / </t>
    </r>
    <r>
      <rPr>
        <i/>
        <sz val="8"/>
        <rFont val="Arial"/>
        <family val="2"/>
        <charset val="204"/>
      </rPr>
      <t xml:space="preserve">Females </t>
    </r>
  </si>
  <si>
    <t>din care, în vârstă, ani:</t>
  </si>
  <si>
    <t>в том числе в возрасте, лет:</t>
  </si>
  <si>
    <t>of which, aged, years:</t>
  </si>
  <si>
    <t xml:space="preserve">0-14 </t>
  </si>
  <si>
    <t xml:space="preserve">15-24 </t>
  </si>
  <si>
    <t xml:space="preserve">25-34 </t>
  </si>
  <si>
    <t>35-44</t>
  </si>
  <si>
    <t xml:space="preserve">45-54 </t>
  </si>
  <si>
    <t xml:space="preserve">55-64 </t>
  </si>
  <si>
    <r>
      <t xml:space="preserve">65 şi peste / </t>
    </r>
    <r>
      <rPr>
        <i/>
        <sz val="8"/>
        <rFont val="Arial"/>
        <family val="2"/>
        <charset val="204"/>
      </rPr>
      <t xml:space="preserve">и старше </t>
    </r>
    <r>
      <rPr>
        <sz val="8"/>
        <rFont val="Arial"/>
        <family val="2"/>
        <charset val="204"/>
      </rPr>
      <t>/</t>
    </r>
    <r>
      <rPr>
        <i/>
        <sz val="8"/>
        <rFont val="Arial"/>
        <family val="2"/>
        <charset val="204"/>
      </rPr>
      <t xml:space="preserve"> and over </t>
    </r>
  </si>
  <si>
    <r>
      <t xml:space="preserve">Total / </t>
    </r>
    <r>
      <rPr>
        <i/>
        <sz val="8"/>
        <rFont val="Arial"/>
        <family val="2"/>
        <charset val="204"/>
      </rPr>
      <t>Всего</t>
    </r>
    <r>
      <rPr>
        <sz val="8"/>
        <rFont val="Arial"/>
        <family val="2"/>
        <charset val="204"/>
      </rPr>
      <t xml:space="preserve"> / </t>
    </r>
    <r>
      <rPr>
        <i/>
        <sz val="8"/>
        <rFont val="Arial"/>
        <family val="2"/>
        <charset val="204"/>
      </rPr>
      <t>Total</t>
    </r>
  </si>
  <si>
    <r>
      <t xml:space="preserve">din care: / </t>
    </r>
    <r>
      <rPr>
        <i/>
        <sz val="8"/>
        <rFont val="Arial"/>
        <family val="2"/>
        <charset val="204"/>
      </rPr>
      <t xml:space="preserve">из них: </t>
    </r>
    <r>
      <rPr>
        <sz val="8"/>
        <rFont val="Arial"/>
        <family val="2"/>
        <charset val="204"/>
      </rPr>
      <t>/</t>
    </r>
    <r>
      <rPr>
        <i/>
        <sz val="8"/>
        <rFont val="Arial"/>
        <family val="2"/>
        <charset val="204"/>
      </rPr>
      <t xml:space="preserve"> of them:</t>
    </r>
  </si>
  <si>
    <r>
      <t xml:space="preserve">urban / </t>
    </r>
    <r>
      <rPr>
        <i/>
        <sz val="8"/>
        <rFont val="Arial"/>
        <family val="2"/>
        <charset val="204"/>
      </rPr>
      <t xml:space="preserve">городское </t>
    </r>
    <r>
      <rPr>
        <sz val="8"/>
        <rFont val="Arial"/>
        <family val="2"/>
        <charset val="204"/>
      </rPr>
      <t>/</t>
    </r>
    <r>
      <rPr>
        <i/>
        <sz val="8"/>
        <rFont val="Arial"/>
        <family val="2"/>
        <charset val="204"/>
      </rPr>
      <t xml:space="preserve"> urban</t>
    </r>
  </si>
  <si>
    <r>
      <t xml:space="preserve">rural / </t>
    </r>
    <r>
      <rPr>
        <i/>
        <sz val="8"/>
        <rFont val="Arial"/>
        <family val="2"/>
        <charset val="204"/>
      </rPr>
      <t xml:space="preserve">сельское </t>
    </r>
    <r>
      <rPr>
        <sz val="8"/>
        <rFont val="Arial"/>
        <family val="2"/>
        <charset val="204"/>
      </rPr>
      <t>/</t>
    </r>
    <r>
      <rPr>
        <i/>
        <sz val="8"/>
        <rFont val="Arial"/>
        <family val="2"/>
        <charset val="204"/>
      </rPr>
      <t xml:space="preserve"> rural </t>
    </r>
  </si>
  <si>
    <r>
      <t>Total</t>
    </r>
    <r>
      <rPr>
        <sz val="8"/>
        <rFont val="Arial"/>
        <family val="2"/>
        <charset val="204"/>
      </rPr>
      <t xml:space="preserve"> / </t>
    </r>
    <r>
      <rPr>
        <i/>
        <sz val="8"/>
        <rFont val="Arial"/>
        <family val="2"/>
        <charset val="204"/>
      </rPr>
      <t xml:space="preserve">Всего </t>
    </r>
    <r>
      <rPr>
        <sz val="8"/>
        <rFont val="Arial"/>
        <family val="2"/>
        <charset val="204"/>
      </rPr>
      <t>/</t>
    </r>
    <r>
      <rPr>
        <i/>
        <sz val="8"/>
        <rFont val="Arial"/>
        <family val="2"/>
        <charset val="204"/>
      </rPr>
      <t xml:space="preserve"> Total</t>
    </r>
  </si>
  <si>
    <r>
      <t xml:space="preserve">Alte boli / </t>
    </r>
    <r>
      <rPr>
        <i/>
        <sz val="8"/>
        <color indexed="8"/>
        <rFont val="Arial"/>
        <family val="2"/>
        <charset val="204"/>
      </rPr>
      <t>Другие болезни</t>
    </r>
    <r>
      <rPr>
        <sz val="8"/>
        <color indexed="8"/>
        <rFont val="Arial"/>
        <family val="2"/>
        <charset val="204"/>
      </rPr>
      <t xml:space="preserve"> / </t>
    </r>
    <r>
      <rPr>
        <i/>
        <sz val="8"/>
        <color indexed="8"/>
        <rFont val="Arial"/>
        <family val="2"/>
        <charset val="204"/>
      </rPr>
      <t>Other diseases</t>
    </r>
  </si>
  <si>
    <r>
      <t xml:space="preserve">Recunoscuţi cu dizabilitate primară   
</t>
    </r>
    <r>
      <rPr>
        <i/>
        <sz val="8"/>
        <rFont val="Arial"/>
        <family val="2"/>
        <charset val="204"/>
      </rPr>
      <t xml:space="preserve">Впервые признанных с ограниченными возможностями   
Recorded with primary disability    </t>
    </r>
  </si>
  <si>
    <r>
      <t xml:space="preserve">La 1000 copii  
</t>
    </r>
    <r>
      <rPr>
        <i/>
        <sz val="8"/>
        <rFont val="Arial"/>
        <family val="2"/>
        <charset val="204"/>
      </rPr>
      <t xml:space="preserve">На 1000 детей  
Per 1000 children  </t>
    </r>
  </si>
  <si>
    <r>
      <t xml:space="preserve">Alte boli / </t>
    </r>
    <r>
      <rPr>
        <i/>
        <sz val="8"/>
        <rFont val="Arial"/>
        <family val="2"/>
        <charset val="204"/>
      </rPr>
      <t>Другие болезни</t>
    </r>
    <r>
      <rPr>
        <sz val="8"/>
        <rFont val="Arial"/>
        <family val="2"/>
        <charset val="204"/>
      </rPr>
      <t xml:space="preserve"> / </t>
    </r>
    <r>
      <rPr>
        <i/>
        <sz val="8"/>
        <rFont val="Arial"/>
        <family val="2"/>
        <charset val="204"/>
      </rPr>
      <t>Other diseases</t>
    </r>
  </si>
  <si>
    <t>La 100 000 locuitori/ на 100 000 жителей/ per 100 000 inhabitants</t>
  </si>
  <si>
    <r>
      <t xml:space="preserve">Numărul de paturi / </t>
    </r>
    <r>
      <rPr>
        <i/>
        <sz val="8"/>
        <rFont val="Arial"/>
        <family val="2"/>
        <charset val="204"/>
      </rPr>
      <t>Число коек</t>
    </r>
    <r>
      <rPr>
        <sz val="8"/>
        <rFont val="Arial"/>
        <family val="2"/>
        <charset val="204"/>
      </rPr>
      <t xml:space="preserve"> / </t>
    </r>
    <r>
      <rPr>
        <i/>
        <sz val="8"/>
        <rFont val="Arial"/>
        <family val="2"/>
        <charset val="204"/>
      </rPr>
      <t xml:space="preserve">Number of beds </t>
    </r>
  </si>
  <si>
    <r>
      <t xml:space="preserve">Numărul de paturi
</t>
    </r>
    <r>
      <rPr>
        <i/>
        <sz val="8"/>
        <rFont val="Arial"/>
        <family val="2"/>
        <charset val="204"/>
      </rPr>
      <t xml:space="preserve">Число коек  
Number of beds  </t>
    </r>
  </si>
  <si>
    <r>
      <rPr>
        <b/>
        <sz val="8"/>
        <rFont val="Arial"/>
        <family val="2"/>
        <charset val="204"/>
      </rPr>
      <t>Mii</t>
    </r>
    <r>
      <rPr>
        <sz val="8"/>
        <rFont val="Arial"/>
        <family val="2"/>
        <charset val="204"/>
      </rPr>
      <t xml:space="preserve"> / </t>
    </r>
    <r>
      <rPr>
        <i/>
        <sz val="8"/>
        <rFont val="Arial"/>
        <family val="2"/>
        <charset val="204"/>
      </rPr>
      <t>Tысяч</t>
    </r>
    <r>
      <rPr>
        <sz val="8"/>
        <rFont val="Arial"/>
        <family val="2"/>
        <charset val="204"/>
      </rPr>
      <t xml:space="preserve"> / </t>
    </r>
    <r>
      <rPr>
        <i/>
        <sz val="8"/>
        <rFont val="Arial"/>
        <family val="2"/>
        <charset val="204"/>
      </rPr>
      <t>Thousand</t>
    </r>
  </si>
  <si>
    <r>
      <t xml:space="preserve">8.4. Medici, în profil teritorial
        </t>
    </r>
    <r>
      <rPr>
        <i/>
        <sz val="9"/>
        <rFont val="Arial"/>
        <family val="2"/>
        <charset val="204"/>
      </rPr>
      <t>Врачи, в территориальном разрезе
        Physicians, in territorial aspect</t>
    </r>
  </si>
  <si>
    <r>
      <t xml:space="preserve">8.8. Paturi în spitale, în profil teritorial
        </t>
    </r>
    <r>
      <rPr>
        <i/>
        <sz val="9"/>
        <color indexed="8"/>
        <rFont val="Arial"/>
        <family val="2"/>
        <charset val="204"/>
      </rPr>
      <t xml:space="preserve">Больничные койки, в территориальном разрезе 
        Hospital beds, in territorial aspect </t>
    </r>
  </si>
  <si>
    <r>
      <t>La 10 000 locuitori</t>
    </r>
    <r>
      <rPr>
        <sz val="8"/>
        <rFont val="Arial"/>
        <family val="2"/>
        <charset val="204"/>
      </rPr>
      <t xml:space="preserve"> /</t>
    </r>
    <r>
      <rPr>
        <b/>
        <sz val="8"/>
        <rFont val="Arial"/>
        <family val="2"/>
        <charset val="204"/>
      </rPr>
      <t xml:space="preserve"> </t>
    </r>
    <r>
      <rPr>
        <i/>
        <sz val="8"/>
        <rFont val="Arial"/>
        <family val="2"/>
        <charset val="204"/>
      </rPr>
      <t xml:space="preserve">На 10 000 жителей </t>
    </r>
    <r>
      <rPr>
        <sz val="8"/>
        <rFont val="Arial"/>
        <family val="2"/>
        <charset val="204"/>
      </rPr>
      <t xml:space="preserve"> /</t>
    </r>
    <r>
      <rPr>
        <i/>
        <sz val="8"/>
        <rFont val="Arial"/>
        <family val="2"/>
        <charset val="204"/>
      </rPr>
      <t xml:space="preserve"> Per 10 000 inhabitants</t>
    </r>
  </si>
  <si>
    <r>
      <t>La 10 000 locuitori</t>
    </r>
    <r>
      <rPr>
        <sz val="8"/>
        <rFont val="Arial"/>
        <family val="2"/>
        <charset val="204"/>
      </rPr>
      <t xml:space="preserve"> /</t>
    </r>
    <r>
      <rPr>
        <b/>
        <sz val="8"/>
        <rFont val="Arial"/>
        <family val="2"/>
        <charset val="204"/>
      </rPr>
      <t xml:space="preserve"> </t>
    </r>
    <r>
      <rPr>
        <i/>
        <sz val="8"/>
        <rFont val="Arial"/>
        <family val="2"/>
        <charset val="204"/>
      </rPr>
      <t xml:space="preserve">На 10 000 жителей </t>
    </r>
    <r>
      <rPr>
        <sz val="8"/>
        <rFont val="Arial"/>
        <family val="2"/>
        <charset val="204"/>
      </rPr>
      <t>/</t>
    </r>
    <r>
      <rPr>
        <i/>
        <sz val="8"/>
        <rFont val="Arial"/>
        <family val="2"/>
        <charset val="204"/>
      </rPr>
      <t xml:space="preserve"> Per 10 000 inhabitants</t>
    </r>
  </si>
  <si>
    <r>
      <t xml:space="preserve">La 10 000 locuitori </t>
    </r>
    <r>
      <rPr>
        <sz val="8"/>
        <rFont val="Arial"/>
        <family val="2"/>
        <charset val="204"/>
      </rPr>
      <t xml:space="preserve">/ </t>
    </r>
    <r>
      <rPr>
        <i/>
        <sz val="8"/>
        <rFont val="Arial"/>
        <family val="2"/>
        <charset val="204"/>
      </rPr>
      <t xml:space="preserve">На 10 000 жителей </t>
    </r>
    <r>
      <rPr>
        <sz val="8"/>
        <rFont val="Arial"/>
        <family val="2"/>
        <charset val="204"/>
      </rPr>
      <t>/</t>
    </r>
    <r>
      <rPr>
        <i/>
        <sz val="8"/>
        <rFont val="Arial"/>
        <family val="2"/>
        <charset val="204"/>
      </rPr>
      <t xml:space="preserve"> Per 10 000 inhabitants</t>
    </r>
  </si>
  <si>
    <r>
      <t xml:space="preserve"> La 100 000 locuitori /</t>
    </r>
    <r>
      <rPr>
        <sz val="8"/>
        <rFont val="Arial"/>
        <family val="2"/>
        <charset val="204"/>
      </rPr>
      <t xml:space="preserve"> </t>
    </r>
    <r>
      <rPr>
        <i/>
        <sz val="8"/>
        <rFont val="Arial"/>
        <family val="2"/>
        <charset val="204"/>
      </rPr>
      <t>на 100 000 жителей</t>
    </r>
    <r>
      <rPr>
        <sz val="8"/>
        <rFont val="Arial"/>
        <family val="2"/>
        <charset val="204"/>
      </rPr>
      <t xml:space="preserve"> /</t>
    </r>
    <r>
      <rPr>
        <i/>
        <sz val="8"/>
        <rFont val="Arial"/>
        <family val="2"/>
        <charset val="204"/>
      </rPr>
      <t xml:space="preserve"> per 100 000 inhabitants</t>
    </r>
  </si>
  <si>
    <r>
      <t xml:space="preserve">La 100 000 locuitori </t>
    </r>
    <r>
      <rPr>
        <sz val="8"/>
        <rFont val="Arial"/>
        <family val="2"/>
        <charset val="204"/>
      </rPr>
      <t>/</t>
    </r>
    <r>
      <rPr>
        <b/>
        <sz val="8"/>
        <rFont val="Arial"/>
        <family val="2"/>
        <charset val="204"/>
      </rPr>
      <t xml:space="preserve"> </t>
    </r>
    <r>
      <rPr>
        <i/>
        <sz val="8"/>
        <rFont val="Arial"/>
        <family val="2"/>
        <charset val="204"/>
      </rPr>
      <t xml:space="preserve">На 100 000 жителей </t>
    </r>
    <r>
      <rPr>
        <sz val="8"/>
        <rFont val="Arial"/>
        <family val="2"/>
        <charset val="204"/>
      </rPr>
      <t>/</t>
    </r>
    <r>
      <rPr>
        <i/>
        <sz val="8"/>
        <rFont val="Arial"/>
        <family val="2"/>
        <charset val="204"/>
      </rPr>
      <t xml:space="preserve"> Per 100 000 inhabitants</t>
    </r>
  </si>
  <si>
    <r>
      <t>La 100 000 locuitori</t>
    </r>
    <r>
      <rPr>
        <sz val="8"/>
        <rFont val="Arial"/>
        <family val="2"/>
        <charset val="204"/>
      </rPr>
      <t xml:space="preserve"> /</t>
    </r>
    <r>
      <rPr>
        <b/>
        <sz val="8"/>
        <rFont val="Arial"/>
        <family val="2"/>
        <charset val="204"/>
      </rPr>
      <t xml:space="preserve"> </t>
    </r>
    <r>
      <rPr>
        <i/>
        <sz val="8"/>
        <rFont val="Arial"/>
        <family val="2"/>
        <charset val="204"/>
      </rPr>
      <t xml:space="preserve">На 100 000 жителей </t>
    </r>
    <r>
      <rPr>
        <sz val="8"/>
        <rFont val="Arial"/>
        <family val="2"/>
        <charset val="204"/>
      </rPr>
      <t>/</t>
    </r>
    <r>
      <rPr>
        <i/>
        <sz val="8"/>
        <rFont val="Arial"/>
        <family val="2"/>
        <charset val="204"/>
      </rPr>
      <t xml:space="preserve"> Per 100 000 inhabitants</t>
    </r>
  </si>
  <si>
    <r>
      <t xml:space="preserve">Mediul rural / </t>
    </r>
    <r>
      <rPr>
        <i/>
        <sz val="8"/>
        <rFont val="Arial"/>
        <family val="2"/>
        <charset val="204"/>
      </rPr>
      <t xml:space="preserve">Сельская  местность </t>
    </r>
    <r>
      <rPr>
        <b/>
        <sz val="8"/>
        <rFont val="Arial"/>
        <family val="2"/>
        <charset val="204"/>
      </rPr>
      <t xml:space="preserve">/ </t>
    </r>
    <r>
      <rPr>
        <i/>
        <sz val="8"/>
        <rFont val="Arial"/>
        <family val="2"/>
        <charset val="204"/>
      </rPr>
      <t>Rural area</t>
    </r>
  </si>
  <si>
    <r>
      <t xml:space="preserve">8.23. Incidența prin boli la copiii în vârstă de 0-17 ani, pe principalele clase de boli 
          </t>
    </r>
    <r>
      <rPr>
        <i/>
        <sz val="9"/>
        <rFont val="Arial"/>
        <family val="2"/>
        <charset val="204"/>
      </rPr>
      <t>Заболеваемость детей в возрасте 0-17 лет по основным классам болезней
          Incidence of diseases in</t>
    </r>
    <r>
      <rPr>
        <i/>
        <sz val="9"/>
        <color indexed="10"/>
        <rFont val="Arial"/>
        <family val="2"/>
        <charset val="204"/>
      </rPr>
      <t xml:space="preserve"> </t>
    </r>
    <r>
      <rPr>
        <i/>
        <sz val="9"/>
        <rFont val="Arial"/>
        <family val="2"/>
        <charset val="204"/>
      </rPr>
      <t xml:space="preserve">children aged 0-17 years, by main classes of diseases </t>
    </r>
  </si>
  <si>
    <r>
      <t xml:space="preserve">Pentru femei gravide şi lăuze (în maternităţi şi secţiile din spitale)
</t>
    </r>
    <r>
      <rPr>
        <i/>
        <sz val="8"/>
        <rFont val="Arial"/>
        <family val="2"/>
        <charset val="204"/>
      </rPr>
      <t>Для беременных женщин и рожениц (в родильных домах и отделениях общих больниц)
For pregnant women and women who recently gave birth (maternity hospitals and specialized sections in general hospitals)</t>
    </r>
  </si>
  <si>
    <r>
      <t xml:space="preserve">Neurologi / </t>
    </r>
    <r>
      <rPr>
        <i/>
        <sz val="8"/>
        <rFont val="Arial"/>
        <family val="2"/>
        <charset val="204"/>
      </rPr>
      <t>Неврологов</t>
    </r>
    <r>
      <rPr>
        <sz val="8"/>
        <rFont val="Arial"/>
        <family val="2"/>
        <charset val="204"/>
      </rPr>
      <t xml:space="preserve"> / </t>
    </r>
    <r>
      <rPr>
        <i/>
        <sz val="8"/>
        <rFont val="Arial"/>
        <family val="2"/>
        <charset val="204"/>
      </rPr>
      <t>Neurologists</t>
    </r>
  </si>
  <si>
    <r>
      <t xml:space="preserve">Radiologi / </t>
    </r>
    <r>
      <rPr>
        <i/>
        <sz val="8"/>
        <rFont val="Arial"/>
        <family val="2"/>
        <charset val="204"/>
      </rPr>
      <t>Рентгенологов-радиологов</t>
    </r>
    <r>
      <rPr>
        <sz val="8"/>
        <rFont val="Arial"/>
        <family val="2"/>
        <charset val="204"/>
      </rPr>
      <t xml:space="preserve"> / </t>
    </r>
    <r>
      <rPr>
        <i/>
        <sz val="8"/>
        <rFont val="Arial"/>
        <family val="2"/>
        <charset val="204"/>
      </rPr>
      <t>Radiologists</t>
    </r>
  </si>
  <si>
    <r>
      <t xml:space="preserve">Profil chirurgical / </t>
    </r>
    <r>
      <rPr>
        <i/>
        <sz val="8"/>
        <rFont val="Arial"/>
        <family val="2"/>
        <charset val="204"/>
      </rPr>
      <t>Хирургический профиль</t>
    </r>
    <r>
      <rPr>
        <sz val="8"/>
        <rFont val="Arial"/>
        <family val="2"/>
        <charset val="204"/>
      </rPr>
      <t xml:space="preserve"> / </t>
    </r>
    <r>
      <rPr>
        <i/>
        <sz val="8"/>
        <rFont val="Arial"/>
        <family val="2"/>
        <charset val="204"/>
      </rPr>
      <t>Surgeons</t>
    </r>
  </si>
  <si>
    <r>
      <t xml:space="preserve">Profil terapeutic / </t>
    </r>
    <r>
      <rPr>
        <i/>
        <sz val="8"/>
        <rFont val="Arial"/>
        <family val="2"/>
        <charset val="204"/>
      </rPr>
      <t>Терапевтический профиль</t>
    </r>
    <r>
      <rPr>
        <sz val="8"/>
        <rFont val="Arial"/>
        <family val="2"/>
        <charset val="204"/>
      </rPr>
      <t xml:space="preserve"> / </t>
    </r>
    <r>
      <rPr>
        <i/>
        <sz val="8"/>
        <rFont val="Arial"/>
        <family val="2"/>
        <charset val="204"/>
      </rPr>
      <t>Therapeutists</t>
    </r>
  </si>
  <si>
    <r>
      <t>Oftalmologi /</t>
    </r>
    <r>
      <rPr>
        <i/>
        <sz val="8"/>
        <rFont val="Arial"/>
        <family val="2"/>
        <charset val="204"/>
      </rPr>
      <t>Офтальмологов</t>
    </r>
    <r>
      <rPr>
        <sz val="8"/>
        <rFont val="Arial"/>
        <family val="2"/>
        <charset val="204"/>
      </rPr>
      <t xml:space="preserve"> / </t>
    </r>
    <r>
      <rPr>
        <i/>
        <sz val="8"/>
        <rFont val="Arial"/>
        <family val="2"/>
        <charset val="204"/>
      </rPr>
      <t>Ophthalmologists</t>
    </r>
  </si>
  <si>
    <r>
      <t xml:space="preserve">Total </t>
    </r>
    <r>
      <rPr>
        <sz val="8"/>
        <rFont val="Arial"/>
        <family val="2"/>
        <charset val="204"/>
      </rPr>
      <t>/</t>
    </r>
    <r>
      <rPr>
        <b/>
        <sz val="8"/>
        <rFont val="Arial"/>
        <family val="2"/>
        <charset val="204"/>
      </rPr>
      <t xml:space="preserve"> </t>
    </r>
    <r>
      <rPr>
        <i/>
        <sz val="8"/>
        <rFont val="Arial Cyr"/>
      </rPr>
      <t xml:space="preserve">Всего </t>
    </r>
    <r>
      <rPr>
        <sz val="8"/>
        <rFont val="Arial Cyr"/>
      </rPr>
      <t>/</t>
    </r>
    <r>
      <rPr>
        <i/>
        <sz val="8"/>
        <rFont val="Arial Cyr"/>
      </rPr>
      <t xml:space="preserve"> Total </t>
    </r>
    <r>
      <rPr>
        <i/>
        <vertAlign val="superscript"/>
        <sz val="8"/>
        <rFont val="Arial CYR"/>
        <charset val="238"/>
      </rPr>
      <t>1</t>
    </r>
  </si>
  <si>
    <r>
      <t>Total</t>
    </r>
    <r>
      <rPr>
        <sz val="8"/>
        <rFont val="Arial"/>
        <family val="2"/>
        <charset val="204"/>
      </rPr>
      <t xml:space="preserve"> /</t>
    </r>
    <r>
      <rPr>
        <b/>
        <sz val="8"/>
        <rFont val="Arial"/>
        <family val="2"/>
        <charset val="204"/>
      </rPr>
      <t xml:space="preserve"> </t>
    </r>
    <r>
      <rPr>
        <i/>
        <sz val="8"/>
        <rFont val="Arial Cyr"/>
      </rPr>
      <t xml:space="preserve">Всего </t>
    </r>
    <r>
      <rPr>
        <sz val="8"/>
        <rFont val="Arial Cyr"/>
      </rPr>
      <t>/</t>
    </r>
    <r>
      <rPr>
        <i/>
        <sz val="8"/>
        <rFont val="Arial Cyr"/>
      </rPr>
      <t xml:space="preserve"> Total </t>
    </r>
    <r>
      <rPr>
        <i/>
        <vertAlign val="superscript"/>
        <sz val="8"/>
        <rFont val="Arial CYR"/>
        <charset val="238"/>
      </rPr>
      <t>1</t>
    </r>
  </si>
  <si>
    <r>
      <t>Numărul de medici</t>
    </r>
    <r>
      <rPr>
        <b/>
        <vertAlign val="superscript"/>
        <sz val="8"/>
        <rFont val="Arial"/>
        <family val="2"/>
        <charset val="204"/>
      </rPr>
      <t xml:space="preserve">
</t>
    </r>
    <r>
      <rPr>
        <i/>
        <sz val="8"/>
        <rFont val="Arial"/>
        <family val="2"/>
        <charset val="204"/>
      </rPr>
      <t>Численность врачей</t>
    </r>
    <r>
      <rPr>
        <i/>
        <vertAlign val="superscript"/>
        <sz val="8"/>
        <rFont val="Arial"/>
        <family val="2"/>
        <charset val="204"/>
      </rPr>
      <t xml:space="preserve">
</t>
    </r>
    <r>
      <rPr>
        <i/>
        <sz val="8"/>
        <rFont val="Arial"/>
        <family val="2"/>
        <charset val="204"/>
      </rPr>
      <t>Number of physicians</t>
    </r>
  </si>
  <si>
    <r>
      <t>Numărul de medici</t>
    </r>
    <r>
      <rPr>
        <b/>
        <vertAlign val="superscript"/>
        <sz val="8"/>
        <rFont val="Arial"/>
        <family val="2"/>
        <charset val="204"/>
      </rPr>
      <t xml:space="preserve">1
</t>
    </r>
    <r>
      <rPr>
        <i/>
        <sz val="8"/>
        <rFont val="Arial"/>
        <family val="2"/>
        <charset val="204"/>
      </rPr>
      <t>Численность врачей</t>
    </r>
    <r>
      <rPr>
        <i/>
        <vertAlign val="superscript"/>
        <sz val="8"/>
        <rFont val="Arial"/>
        <family val="2"/>
        <charset val="204"/>
      </rPr>
      <t xml:space="preserve">1
</t>
    </r>
    <r>
      <rPr>
        <i/>
        <sz val="8"/>
        <rFont val="Arial"/>
        <family val="2"/>
        <charset val="204"/>
      </rPr>
      <t>Number of physicians</t>
    </r>
    <r>
      <rPr>
        <i/>
        <vertAlign val="superscript"/>
        <sz val="8"/>
        <rFont val="Arial"/>
        <family val="2"/>
        <charset val="204"/>
      </rPr>
      <t>1</t>
    </r>
  </si>
  <si>
    <r>
      <t xml:space="preserve">inclusiv după forma de proprietate
</t>
    </r>
    <r>
      <rPr>
        <i/>
        <sz val="8"/>
        <rFont val="Arial"/>
        <family val="2"/>
        <charset val="204"/>
      </rPr>
      <t>в том числе по форме собственности
including by form of ownership</t>
    </r>
  </si>
  <si>
    <r>
      <t xml:space="preserve">publică / </t>
    </r>
    <r>
      <rPr>
        <i/>
        <sz val="8"/>
        <rFont val="Arial"/>
        <family val="2"/>
        <charset val="204"/>
      </rPr>
      <t>государственная</t>
    </r>
    <r>
      <rPr>
        <sz val="8"/>
        <rFont val="Arial"/>
        <family val="2"/>
        <charset val="204"/>
      </rPr>
      <t xml:space="preserve"> / </t>
    </r>
    <r>
      <rPr>
        <i/>
        <sz val="8"/>
        <rFont val="Arial"/>
        <family val="2"/>
        <charset val="204"/>
      </rPr>
      <t>public</t>
    </r>
  </si>
  <si>
    <r>
      <t xml:space="preserve">privată / </t>
    </r>
    <r>
      <rPr>
        <i/>
        <sz val="8"/>
        <rFont val="Arial"/>
        <family val="2"/>
        <charset val="204"/>
      </rPr>
      <t>частная</t>
    </r>
    <r>
      <rPr>
        <sz val="8"/>
        <rFont val="Arial"/>
        <family val="2"/>
        <charset val="204"/>
      </rPr>
      <t xml:space="preserve"> / </t>
    </r>
    <r>
      <rPr>
        <i/>
        <sz val="8"/>
        <rFont val="Arial"/>
        <family val="2"/>
        <charset val="204"/>
      </rPr>
      <t>private</t>
    </r>
  </si>
  <si>
    <r>
      <t xml:space="preserve">Instituţii medico-sanitare care acordă asistență medicală primară și specializată 
</t>
    </r>
    <r>
      <rPr>
        <i/>
        <sz val="8"/>
        <rFont val="Arial"/>
        <family val="2"/>
        <charset val="204"/>
      </rPr>
      <t xml:space="preserve">Медико-санитарные учреждения, оказывающие первичную и специализированную медицинскую помощь
Medical-sanitary institutions that provide primary and specialized medical assistance </t>
    </r>
  </si>
  <si>
    <t xml:space="preserve">
502</t>
  </si>
  <si>
    <t xml:space="preserve">
655</t>
  </si>
  <si>
    <t xml:space="preserve">
790</t>
  </si>
  <si>
    <t xml:space="preserve">
837</t>
  </si>
  <si>
    <t xml:space="preserve">
818</t>
  </si>
  <si>
    <t xml:space="preserve">
947</t>
  </si>
  <si>
    <t xml:space="preserve">
1 028</t>
  </si>
  <si>
    <t xml:space="preserve">
1 029</t>
  </si>
  <si>
    <t xml:space="preserve">
1 034</t>
  </si>
  <si>
    <t xml:space="preserve">
1 104</t>
  </si>
  <si>
    <t xml:space="preserve">
1 074</t>
  </si>
  <si>
    <t xml:space="preserve">
1 075</t>
  </si>
  <si>
    <r>
      <t xml:space="preserve">mixtă / </t>
    </r>
    <r>
      <rPr>
        <i/>
        <sz val="8"/>
        <rFont val="Arial"/>
        <family val="2"/>
        <charset val="204"/>
      </rPr>
      <t>смешанная</t>
    </r>
    <r>
      <rPr>
        <sz val="8"/>
        <rFont val="Arial"/>
        <family val="2"/>
        <charset val="204"/>
      </rPr>
      <t xml:space="preserve"> / </t>
    </r>
    <r>
      <rPr>
        <i/>
        <sz val="8"/>
        <rFont val="Arial"/>
        <family val="2"/>
        <charset val="204"/>
      </rPr>
      <t>mixed</t>
    </r>
  </si>
  <si>
    <r>
      <t xml:space="preserve">Staţii, substaţii, puncte de asistenţă medicală de urgență
</t>
    </r>
    <r>
      <rPr>
        <i/>
        <sz val="8"/>
        <rFont val="Arial"/>
        <family val="2"/>
        <charset val="204"/>
      </rPr>
      <t>Станции, подстанции, пункты скоpой медицинской помощи
Stations, emergency offices</t>
    </r>
  </si>
  <si>
    <t xml:space="preserve">
105</t>
  </si>
  <si>
    <t xml:space="preserve">
127</t>
  </si>
  <si>
    <t xml:space="preserve">
136</t>
  </si>
  <si>
    <t xml:space="preserve">
133</t>
  </si>
  <si>
    <t xml:space="preserve">
132</t>
  </si>
  <si>
    <t xml:space="preserve">
138</t>
  </si>
  <si>
    <t xml:space="preserve">
139</t>
  </si>
  <si>
    <t xml:space="preserve">
142</t>
  </si>
  <si>
    <t xml:space="preserve">
140</t>
  </si>
  <si>
    <t xml:space="preserve">
143</t>
  </si>
  <si>
    <t xml:space="preserve">
144</t>
  </si>
  <si>
    <r>
      <t xml:space="preserve">Obstetricieni
</t>
    </r>
    <r>
      <rPr>
        <i/>
        <sz val="8"/>
        <rFont val="Arial"/>
        <family val="2"/>
        <charset val="204"/>
      </rPr>
      <t>Акушеров-гинекологов
Obstetricians-gynecologists</t>
    </r>
  </si>
  <si>
    <r>
      <t xml:space="preserve">Otorinolaringologi
</t>
    </r>
    <r>
      <rPr>
        <i/>
        <sz val="8"/>
        <rFont val="Arial"/>
        <family val="2"/>
        <charset val="204"/>
      </rPr>
      <t>Оториноларингологов
Otorhinolaryngologists</t>
    </r>
  </si>
  <si>
    <r>
      <t xml:space="preserve">Psihiatri şi psihiatri-narcologi
</t>
    </r>
    <r>
      <rPr>
        <i/>
        <sz val="8"/>
        <rFont val="Arial"/>
        <family val="2"/>
        <charset val="204"/>
      </rPr>
      <t>Психиатров и психиатров-наркологов
Psychiatrists and narcological-psychiatrists</t>
    </r>
  </si>
  <si>
    <r>
      <t xml:space="preserve">Medici ai serviciului sanitaro-epidemiologic
</t>
    </r>
    <r>
      <rPr>
        <i/>
        <sz val="8"/>
        <rFont val="Arial"/>
        <family val="2"/>
        <charset val="204"/>
      </rPr>
      <t>Врачей санитарно-эпидемиологической службы
Physicians of sanitary-epidemiology services</t>
    </r>
  </si>
  <si>
    <r>
      <t xml:space="preserve">Stomatologi şi dentişti
</t>
    </r>
    <r>
      <rPr>
        <i/>
        <sz val="8"/>
        <rFont val="Arial"/>
        <family val="2"/>
        <charset val="204"/>
      </rPr>
      <t>Стоматологов и зубных врачей
Stomatologists and dentists</t>
    </r>
  </si>
  <si>
    <r>
      <rPr>
        <vertAlign val="superscript"/>
        <sz val="8"/>
        <rFont val="Arial Cyr"/>
        <charset val="238"/>
      </rPr>
      <t xml:space="preserve">1 </t>
    </r>
    <r>
      <rPr>
        <sz val="8"/>
        <rFont val="Arial Cyr"/>
        <charset val="204"/>
      </rPr>
      <t>În numărul total de medici sunt inclusi și medicii din instituțiile republicane și private care nu pot fi repartizați în 
  profil teritorial.
  Numărul total de medici nu include specialiștii cu studii superioare nemedicale care ocupă funcții de medici.</t>
    </r>
  </si>
  <si>
    <t xml:space="preserve">  В общее количество врачей также входят врачи республиканских и частных учреждений, которые не 
  могут быть распределены по территориальному профилю.
  В общее количество врачей не входят специалисты с высшим немедицинским 
  образованием, занимающие медицинские должности.</t>
  </si>
  <si>
    <t xml:space="preserve">  In the total number of doctors are included doctors from republican and private institutions that cannot be 
  assigned in territorial profile.
  The total number of doctors does not include specialists with non-medical higher education 
  who hold medical positions.</t>
  </si>
  <si>
    <r>
      <t>Numărul personalului medical mediu</t>
    </r>
    <r>
      <rPr>
        <b/>
        <vertAlign val="superscript"/>
        <sz val="8"/>
        <rFont val="Arial"/>
        <family val="2"/>
        <charset val="204"/>
      </rPr>
      <t xml:space="preserve">1
</t>
    </r>
    <r>
      <rPr>
        <i/>
        <sz val="8"/>
        <rFont val="Arial"/>
        <family val="2"/>
        <charset val="204"/>
      </rPr>
      <t>Численность cреднего медицинского персонала</t>
    </r>
    <r>
      <rPr>
        <i/>
        <vertAlign val="superscript"/>
        <sz val="8"/>
        <rFont val="Arial"/>
        <family val="2"/>
        <charset val="204"/>
      </rPr>
      <t xml:space="preserve">1
</t>
    </r>
    <r>
      <rPr>
        <i/>
        <sz val="8"/>
        <rFont val="Arial"/>
        <family val="2"/>
        <charset val="204"/>
      </rPr>
      <t>Number of paramedical personnel</t>
    </r>
    <r>
      <rPr>
        <i/>
        <vertAlign val="superscript"/>
        <sz val="8"/>
        <rFont val="Arial"/>
        <family val="2"/>
        <charset val="204"/>
      </rPr>
      <t>1</t>
    </r>
  </si>
  <si>
    <r>
      <t xml:space="preserve">Asistente medicale
</t>
    </r>
    <r>
      <rPr>
        <i/>
        <sz val="8"/>
        <rFont val="Arial"/>
        <family val="2"/>
        <charset val="204"/>
      </rPr>
      <t>Медицинские сестры
Nurses</t>
    </r>
  </si>
  <si>
    <r>
      <t xml:space="preserve">Felceri-laboranţi
</t>
    </r>
    <r>
      <rPr>
        <i/>
        <sz val="8"/>
        <rFont val="Arial"/>
        <family val="2"/>
        <charset val="204"/>
      </rPr>
      <t>Фельдшеры-лаборанты
Doctor’s laboratory-assistants</t>
    </r>
  </si>
  <si>
    <r>
      <t xml:space="preserve">Tehnicieni-radiologi
</t>
    </r>
    <r>
      <rPr>
        <i/>
        <sz val="8"/>
        <rFont val="Arial"/>
        <family val="2"/>
        <charset val="204"/>
      </rPr>
      <t>Рентгенолаборанты
Radiology laboratory-assistants</t>
    </r>
  </si>
  <si>
    <r>
      <rPr>
        <vertAlign val="superscript"/>
        <sz val="8"/>
        <rFont val="Arial Cyr"/>
        <charset val="238"/>
      </rPr>
      <t>1</t>
    </r>
    <r>
      <rPr>
        <sz val="8"/>
        <rFont val="Arial Cyr"/>
        <charset val="238"/>
      </rPr>
      <t xml:space="preserve"> În numărul total al personalului medical  mediu sunt incluși specialiștii fără studii medicale medii, dar care 
   ocupă funcții.</t>
    </r>
  </si>
  <si>
    <t xml:space="preserve">  В общей численности среднего медицинского персонала  включены специалисты без среднего 
  медицинского образования, но занимающие должности.</t>
  </si>
  <si>
    <t xml:space="preserve">  In the total number of paramedical personnel specialists without secondary medical education but holding 
  positions are included.</t>
  </si>
  <si>
    <r>
      <t xml:space="preserve">Numărul personalului medical mediu
</t>
    </r>
    <r>
      <rPr>
        <i/>
        <sz val="8"/>
        <rFont val="Arial"/>
        <family val="2"/>
        <charset val="204"/>
      </rPr>
      <t>Численность cреднего медицинского персонала
Number of paramedical personnel</t>
    </r>
  </si>
  <si>
    <r>
      <t xml:space="preserve">Ministerul Sănătăţii – total
</t>
    </r>
    <r>
      <rPr>
        <i/>
        <sz val="8"/>
        <rFont val="Arial"/>
        <family val="2"/>
        <charset val="204"/>
      </rPr>
      <t xml:space="preserve">Министерство здравoохранения – всего
Ministry of Health – total </t>
    </r>
  </si>
  <si>
    <r>
      <t xml:space="preserve">Instituţii republicane
</t>
    </r>
    <r>
      <rPr>
        <i/>
        <sz val="8"/>
        <rFont val="Arial"/>
        <family val="2"/>
        <charset val="204"/>
      </rPr>
      <t>Республиканские учреждения
Republican institutions</t>
    </r>
  </si>
  <si>
    <r>
      <t xml:space="preserve">Alte ministere
</t>
    </r>
    <r>
      <rPr>
        <i/>
        <sz val="8"/>
        <rFont val="Arial"/>
        <family val="2"/>
        <charset val="204"/>
      </rPr>
      <t xml:space="preserve">Другие министерства
Other ministries </t>
    </r>
  </si>
  <si>
    <r>
      <t xml:space="preserve">8.6. Personal medical mediu, în profil teritorial
       </t>
    </r>
    <r>
      <rPr>
        <i/>
        <sz val="9"/>
        <rFont val="Arial"/>
        <family val="2"/>
        <charset val="204"/>
      </rPr>
      <t>Средний медицинский персонал, в территориальном разрезе
       Paramedical personnel, in territorial aspect</t>
    </r>
  </si>
  <si>
    <r>
      <rPr>
        <vertAlign val="superscript"/>
        <sz val="8"/>
        <rFont val="Arial Cyr"/>
        <charset val="238"/>
      </rPr>
      <t xml:space="preserve">1 </t>
    </r>
    <r>
      <rPr>
        <sz val="8"/>
        <rFont val="Arial Cyr"/>
        <charset val="204"/>
      </rPr>
      <t>În numărul total este inclus și personalul din instituțiile republicane și private care nu poate fi repartizat în 
  profil teritorial.
  În numărul total al personalului medical  mediu sunt incluși specialiștii fără studii medicale medii, dar care 
  ocupă funcții.</t>
    </r>
  </si>
  <si>
    <t xml:space="preserve">  В общее количество медицинского персонала также входят специалисты республиканских и частных 
  учреждений, которые не могут быть распределены по территориальному профилю.
  В общей численности среднего медицинского персонала  включены специалисты без среднего 
  медицинского образования, но занимающие должности.</t>
  </si>
  <si>
    <t xml:space="preserve">  In the total number of paramedical personnel are included specilists from republican and private institutions 
  that cannot be assigned in territorial profile.
  In the total number of paramedical personnel, specialists without secondary medical education but holding 
  positions are included.</t>
  </si>
  <si>
    <r>
      <t xml:space="preserve">8.7. Paturi în spitale, după profil 
        </t>
    </r>
    <r>
      <rPr>
        <i/>
        <sz val="9"/>
        <rFont val="Arial"/>
        <family val="2"/>
        <charset val="204"/>
      </rPr>
      <t>Больничные койки, по профилю
        Hospital beds, by profile</t>
    </r>
  </si>
  <si>
    <r>
      <t>3</t>
    </r>
    <r>
      <rPr>
        <sz val="8"/>
        <rFont val="Arial"/>
        <family val="2"/>
        <charset val="204"/>
      </rPr>
      <t xml:space="preserve"> La 10 000 copii în vârstă de 0-17 ani / </t>
    </r>
    <r>
      <rPr>
        <i/>
        <sz val="8"/>
        <rFont val="Arial"/>
        <family val="2"/>
        <charset val="204"/>
      </rPr>
      <t xml:space="preserve">На 10 000 детей в возрасте 0-17 лет </t>
    </r>
    <r>
      <rPr>
        <sz val="8"/>
        <rFont val="Arial"/>
        <family val="2"/>
        <charset val="204"/>
      </rPr>
      <t>/</t>
    </r>
    <r>
      <rPr>
        <i/>
        <sz val="8"/>
        <rFont val="Arial"/>
        <family val="2"/>
        <charset val="204"/>
      </rPr>
      <t xml:space="preserve"> Per 10 000 children of 0-17 years old</t>
    </r>
  </si>
  <si>
    <r>
      <t xml:space="preserve">Staţii, substaţii, puncte de asistenţă medicală de urgentă
</t>
    </r>
    <r>
      <rPr>
        <i/>
        <sz val="8"/>
        <rFont val="Arial"/>
        <family val="2"/>
        <charset val="204"/>
      </rPr>
      <t>Станции, подстанции, пункты скорой медицинской помощи
Stations, emergency offices</t>
    </r>
  </si>
  <si>
    <r>
      <t xml:space="preserve">Numărul personalului ocupat la staţiile de urgenţă
</t>
    </r>
    <r>
      <rPr>
        <i/>
        <sz val="8"/>
        <rFont val="Arial"/>
        <family val="2"/>
        <charset val="204"/>
      </rPr>
      <t>Численность персонала, занятого на станциях скорой помощи
Number of personnel engaged at emergency offices</t>
    </r>
  </si>
  <si>
    <r>
      <t xml:space="preserve">personal medical mediu
</t>
    </r>
    <r>
      <rPr>
        <i/>
        <sz val="8"/>
        <rFont val="Arial"/>
        <family val="2"/>
        <charset val="204"/>
      </rPr>
      <t>средний медицинский персонал
paramedical personnel</t>
    </r>
  </si>
  <si>
    <r>
      <t xml:space="preserve">Puncte de asistenţă medicală de urgentă
</t>
    </r>
    <r>
      <rPr>
        <i/>
        <sz val="8"/>
        <rFont val="Arial"/>
        <family val="2"/>
        <charset val="204"/>
      </rPr>
      <t>Пункты скорой медицинской помощи
Emergency offices</t>
    </r>
  </si>
  <si>
    <r>
      <t xml:space="preserve">gastroenterologi
</t>
    </r>
    <r>
      <rPr>
        <i/>
        <sz val="8"/>
        <rFont val="Arial"/>
        <family val="2"/>
        <charset val="204"/>
      </rPr>
      <t>гастроэнтерологи
gastroenterologists</t>
    </r>
  </si>
  <si>
    <r>
      <t xml:space="preserve">obstetricieni-ginecologi
</t>
    </r>
    <r>
      <rPr>
        <i/>
        <sz val="8"/>
        <rFont val="Arial"/>
        <family val="2"/>
        <charset val="204"/>
      </rPr>
      <t>акушеры-гинекологи
obstetricians-gynecologists</t>
    </r>
  </si>
  <si>
    <r>
      <t xml:space="preserve">otorinolaringologi
</t>
    </r>
    <r>
      <rPr>
        <i/>
        <sz val="8"/>
        <rFont val="Arial"/>
        <family val="2"/>
        <charset val="204"/>
      </rPr>
      <t>оториноларингологи
otorhinolaryngologists</t>
    </r>
  </si>
  <si>
    <r>
      <t xml:space="preserve">ortopezi-traumatologi
</t>
    </r>
    <r>
      <rPr>
        <i/>
        <sz val="8"/>
        <rFont val="Arial"/>
        <family val="2"/>
        <charset val="204"/>
      </rPr>
      <t>ортопеды-травматологи
orthopedists-traumatologists</t>
    </r>
  </si>
  <si>
    <r>
      <t xml:space="preserve">obstetricieni-ginecologi </t>
    </r>
    <r>
      <rPr>
        <vertAlign val="superscript"/>
        <sz val="8"/>
        <rFont val="Arial"/>
        <family val="2"/>
        <charset val="204"/>
      </rPr>
      <t xml:space="preserve">1
</t>
    </r>
    <r>
      <rPr>
        <sz val="8"/>
        <rFont val="Arial"/>
        <family val="2"/>
        <charset val="204"/>
      </rPr>
      <t>акушеры-генекологи</t>
    </r>
    <r>
      <rPr>
        <vertAlign val="superscript"/>
        <sz val="8"/>
        <rFont val="Arial"/>
        <family val="2"/>
        <charset val="204"/>
      </rPr>
      <t xml:space="preserve"> 1
</t>
    </r>
    <r>
      <rPr>
        <sz val="8"/>
        <rFont val="Arial"/>
        <family val="2"/>
        <charset val="204"/>
      </rPr>
      <t>obstetricians-gynecologists</t>
    </r>
    <r>
      <rPr>
        <vertAlign val="superscript"/>
        <sz val="8"/>
        <rFont val="Arial"/>
        <family val="2"/>
        <charset val="204"/>
      </rPr>
      <t xml:space="preserve"> 1</t>
    </r>
  </si>
  <si>
    <r>
      <t xml:space="preserve">8.12. Asistenţă medicală acordată femeilor şi copiilor
         </t>
    </r>
    <r>
      <rPr>
        <i/>
        <sz val="9"/>
        <rFont val="Arial"/>
        <family val="2"/>
        <charset val="204"/>
      </rPr>
      <t>Медицинская помощь оказанная женщинам и детям
         Medical assistance provided to women and children</t>
    </r>
  </si>
  <si>
    <r>
      <t xml:space="preserve">Numărul de medici-obstetricieni
</t>
    </r>
    <r>
      <rPr>
        <i/>
        <sz val="8"/>
        <rFont val="Arial"/>
        <family val="2"/>
        <charset val="204"/>
      </rPr>
      <t>Численность врачей акушеров-гинекологов
Number of obstetricians-gynecologists</t>
    </r>
  </si>
  <si>
    <r>
      <t xml:space="preserve">Paturi de asistenţă medicală şi obstetrică pentru gravide şi lăuze
</t>
    </r>
    <r>
      <rPr>
        <i/>
        <sz val="8"/>
        <rFont val="Arial"/>
        <family val="2"/>
        <charset val="204"/>
      </rPr>
      <t>Число коек (врачебных и акушерских) для  беременных женщин и рожениц
Number of beds for pregnant women and women who recently gave birth</t>
    </r>
  </si>
  <si>
    <t xml:space="preserve">
1 331</t>
  </si>
  <si>
    <t xml:space="preserve">
1 062</t>
  </si>
  <si>
    <t xml:space="preserve">
1 081</t>
  </si>
  <si>
    <t xml:space="preserve">
1 008</t>
  </si>
  <si>
    <t xml:space="preserve">
974</t>
  </si>
  <si>
    <t xml:space="preserve">
923</t>
  </si>
  <si>
    <r>
      <t xml:space="preserve">la 10 000 femei în vârstă de 15-49 ani
</t>
    </r>
    <r>
      <rPr>
        <i/>
        <sz val="8"/>
        <rFont val="Arial"/>
        <family val="2"/>
        <charset val="204"/>
      </rPr>
      <t>на 10 000 женщин в возрасте 15-49 лет
per 10 000 women of 15-49 years old</t>
    </r>
  </si>
  <si>
    <r>
      <t xml:space="preserve">Numărul de medici-pediatri
</t>
    </r>
    <r>
      <rPr>
        <i/>
        <sz val="8"/>
        <rFont val="Arial"/>
        <family val="2"/>
        <charset val="204"/>
      </rPr>
      <t>Число врачей-педиатров
Number of doctor-pediatricians</t>
    </r>
  </si>
  <si>
    <r>
      <t xml:space="preserve">la 10 000 copii în vârstă de 0-17 ani
</t>
    </r>
    <r>
      <rPr>
        <i/>
        <sz val="8"/>
        <rFont val="Arial"/>
        <family val="2"/>
        <charset val="204"/>
      </rPr>
      <t>на 10 000 детей в возрасте 0-17 лет
per 10 000 children of 0-17 years old</t>
    </r>
  </si>
  <si>
    <r>
      <t xml:space="preserve">Numărul de paturi pentru copii 
</t>
    </r>
    <r>
      <rPr>
        <i/>
        <sz val="8"/>
        <rFont val="Arial"/>
        <family val="2"/>
        <charset val="204"/>
      </rPr>
      <t>Число коек для детей
Number of beds for children</t>
    </r>
  </si>
  <si>
    <r>
      <t xml:space="preserve">8.13. Întreruperi de sarcină 
         </t>
    </r>
    <r>
      <rPr>
        <i/>
        <sz val="9"/>
        <rFont val="Arial"/>
        <family val="2"/>
        <charset val="204"/>
      </rPr>
      <t>Прерывание беременности
         Abortions</t>
    </r>
  </si>
  <si>
    <r>
      <t xml:space="preserve">la 1000 femei în vârstă de 15-49 ani
</t>
    </r>
    <r>
      <rPr>
        <i/>
        <sz val="8"/>
        <rFont val="Arial"/>
        <family val="2"/>
        <charset val="204"/>
      </rPr>
      <t xml:space="preserve">на 1000 женщин в возрасте 15-49 лет
per 1000 women in the age of 15-49 years </t>
    </r>
  </si>
  <si>
    <r>
      <t xml:space="preserve">la 100 născuţi-vii
</t>
    </r>
    <r>
      <rPr>
        <i/>
        <sz val="8"/>
        <rFont val="Arial"/>
        <family val="2"/>
        <charset val="204"/>
      </rPr>
      <t>на 100 родившихся живыми
per 100 live-births</t>
    </r>
  </si>
  <si>
    <r>
      <t xml:space="preserve">8.14. Întreruperi de sarcină 
         </t>
    </r>
    <r>
      <rPr>
        <i/>
        <sz val="9"/>
        <rFont val="Arial"/>
        <family val="2"/>
        <charset val="204"/>
      </rPr>
      <t>Прерывание беременности 
         Abortions</t>
    </r>
  </si>
  <si>
    <r>
      <t xml:space="preserve">total, mii persoane
</t>
    </r>
    <r>
      <rPr>
        <i/>
        <sz val="8"/>
        <rFont val="Arial"/>
        <family val="2"/>
        <charset val="204"/>
      </rPr>
      <t>всего, тыс. человек
total, thou. persons</t>
    </r>
  </si>
  <si>
    <r>
      <t xml:space="preserve">Total, mii cazuri
</t>
    </r>
    <r>
      <rPr>
        <i/>
        <sz val="8"/>
        <rFont val="Arial"/>
        <family val="2"/>
        <charset val="204"/>
      </rPr>
      <t>Всего, тыс. cлучаев
Total, thou. cases</t>
    </r>
  </si>
  <si>
    <r>
      <t xml:space="preserve">Boli infecţioase şi parazitare
</t>
    </r>
    <r>
      <rPr>
        <i/>
        <sz val="8"/>
        <rFont val="Arial"/>
        <family val="2"/>
        <charset val="204"/>
      </rPr>
      <t>Инфекционные и паразитарные болезни
Infectious and parasitic diseases</t>
    </r>
  </si>
  <si>
    <r>
      <t xml:space="preserve">Boli endocrine, de nutriţie şi metabolism
</t>
    </r>
    <r>
      <rPr>
        <i/>
        <sz val="8"/>
        <rFont val="Arial"/>
        <family val="2"/>
        <charset val="204"/>
      </rPr>
      <t>Эндокринные болезни, расстройства питания и нарушения обмена веществ
Endocrine, nutritional and metabolic diseases</t>
    </r>
  </si>
  <si>
    <r>
      <t xml:space="preserve">Boli ale sângelui, organelor hematopoietice şi unele tulburări ale mecanismului imunitar
</t>
    </r>
    <r>
      <rPr>
        <i/>
        <sz val="8"/>
        <rFont val="Arial"/>
        <family val="2"/>
        <charset val="204"/>
      </rPr>
      <t>Болезни крови, кроветворных органов и отдельные нарушения с вовлечением иммунного механизма
Diseases of blood and blood-forming organs and immunity mechanism diseases</t>
    </r>
  </si>
  <si>
    <r>
      <t xml:space="preserve">Tulburări mentale şi de comportament
</t>
    </r>
    <r>
      <rPr>
        <i/>
        <sz val="8"/>
        <rFont val="Arial"/>
        <family val="2"/>
        <charset val="204"/>
      </rPr>
      <t>Психические расстройства и расстройства поведения
Mental and behaviour disorders</t>
    </r>
  </si>
  <si>
    <r>
      <t xml:space="preserve">Boli ale aparatului circulator
</t>
    </r>
    <r>
      <rPr>
        <i/>
        <sz val="8"/>
        <rFont val="Arial"/>
        <family val="2"/>
        <charset val="204"/>
      </rPr>
      <t>Болезни системы кровообращения
Diseases of the circulatory system</t>
    </r>
  </si>
  <si>
    <r>
      <t xml:space="preserve">Boli ale aparatului respirator
</t>
    </r>
    <r>
      <rPr>
        <i/>
        <sz val="8"/>
        <rFont val="Arial"/>
        <family val="2"/>
        <charset val="204"/>
      </rPr>
      <t>Болезни органов дыхания
Diseases of the respiratory system</t>
    </r>
  </si>
  <si>
    <r>
      <t xml:space="preserve">Boli ale aparatului digestiv
</t>
    </r>
    <r>
      <rPr>
        <i/>
        <sz val="8"/>
        <rFont val="Arial"/>
        <family val="2"/>
        <charset val="204"/>
      </rPr>
      <t>Болезни органов пищеварения
Diseases of the digestive system</t>
    </r>
  </si>
  <si>
    <r>
      <t xml:space="preserve">Complicaţii ale sarcinii, naşterii şi lăuziei
</t>
    </r>
    <r>
      <rPr>
        <i/>
        <sz val="8"/>
        <rFont val="Arial"/>
        <family val="2"/>
        <charset val="204"/>
      </rPr>
      <t>Осложнения беременности, родов и послеродового периода
Complications of pregnancy, delivery and  post-partum period</t>
    </r>
  </si>
  <si>
    <r>
      <t xml:space="preserve">Boli ale pielii şi ţesutului celular subcutanat
</t>
    </r>
    <r>
      <rPr>
        <i/>
        <sz val="8"/>
        <rFont val="Arial"/>
        <family val="2"/>
        <charset val="204"/>
      </rPr>
      <t>Болезни кожи и подкожной клетчатки
Skin and subcutaneous tissue diseases</t>
    </r>
  </si>
  <si>
    <r>
      <t xml:space="preserve">Boli ale sistemului osteoarticular, ale muşchilor şi ţesutului conjunctiv
</t>
    </r>
    <r>
      <rPr>
        <i/>
        <sz val="8"/>
        <color indexed="8"/>
        <rFont val="Arial"/>
        <family val="2"/>
        <charset val="204"/>
      </rPr>
      <t>Болезни костно-суставной системы, мышц и соединительной ткани
Diseases of bones and joints, muscles and connective tissue</t>
    </r>
  </si>
  <si>
    <r>
      <t xml:space="preserve">Malformaţii congenitale, deformaţii şi anomalii cromozomiale
</t>
    </r>
    <r>
      <rPr>
        <i/>
        <sz val="8"/>
        <rFont val="Arial"/>
        <family val="2"/>
        <charset val="204"/>
      </rPr>
      <t>Врожденные пороки развития, деформации и хромосомные аномалии
Congenital malformations and chromosomal anomalies</t>
    </r>
  </si>
  <si>
    <t xml:space="preserve">
3,1</t>
  </si>
  <si>
    <r>
      <t xml:space="preserve">Leziuni traumatice, otrăviri şi alte consecinţe ale cauzelor externe
</t>
    </r>
    <r>
      <rPr>
        <i/>
        <sz val="8"/>
        <rFont val="Arial"/>
        <family val="2"/>
        <charset val="204"/>
      </rPr>
      <t>Травмы, отравления и другие последствия воздействия внешних причин
Injuries, poisonings and other consequences of the external causes</t>
    </r>
  </si>
  <si>
    <r>
      <t xml:space="preserve">Numărul de cazuri la 1000 locuitori
</t>
    </r>
    <r>
      <rPr>
        <i/>
        <sz val="8"/>
        <rFont val="Arial"/>
        <family val="2"/>
        <charset val="204"/>
      </rPr>
      <t>Число случаев на 1000 жителей
Number of cases per 1000 inhabitants</t>
    </r>
  </si>
  <si>
    <r>
      <t xml:space="preserve">Boli ale sângelui, organelor hematopoietice şi unele tulburări ale mecanismului imunitar
</t>
    </r>
    <r>
      <rPr>
        <i/>
        <sz val="8"/>
        <color indexed="8"/>
        <rFont val="Arial"/>
        <family val="2"/>
        <charset val="204"/>
      </rPr>
      <t>Болезни крови, кроветворных органов и отдельные нарушения с вовлечением иммунного механизма
Diseases of blood and blood-forming  organs and immunity mechanism diseases</t>
    </r>
  </si>
  <si>
    <t xml:space="preserve">
17,5</t>
  </si>
  <si>
    <r>
      <t xml:space="preserve">Boli ale aparatului genito-urinar
</t>
    </r>
    <r>
      <rPr>
        <i/>
        <sz val="8"/>
        <rFont val="Arial"/>
        <family val="2"/>
        <charset val="204"/>
      </rPr>
      <t>Болезни мочеполовой системы
Diseases of urogenital system</t>
    </r>
  </si>
  <si>
    <r>
      <t xml:space="preserve">Complicaţii ale sarcinii, naşterii şi lăuziei </t>
    </r>
    <r>
      <rPr>
        <vertAlign val="superscript"/>
        <sz val="8"/>
        <rFont val="Arial"/>
        <family val="2"/>
        <charset val="204"/>
      </rPr>
      <t xml:space="preserve">1
</t>
    </r>
    <r>
      <rPr>
        <i/>
        <sz val="8"/>
        <rFont val="Arial"/>
        <family val="2"/>
        <charset val="204"/>
      </rPr>
      <t>Осложнения беременности, родов и послеродового периода</t>
    </r>
    <r>
      <rPr>
        <i/>
        <vertAlign val="superscript"/>
        <sz val="8"/>
        <rFont val="Arial"/>
        <family val="2"/>
        <charset val="204"/>
      </rPr>
      <t xml:space="preserve">1
</t>
    </r>
    <r>
      <rPr>
        <i/>
        <sz val="8"/>
        <rFont val="Arial"/>
        <family val="2"/>
        <charset val="204"/>
      </rPr>
      <t>Complications of pregnancy, delivery and  post-partum period</t>
    </r>
    <r>
      <rPr>
        <i/>
        <vertAlign val="superscript"/>
        <sz val="8"/>
        <rFont val="Arial"/>
        <family val="2"/>
        <charset val="204"/>
      </rPr>
      <t xml:space="preserve"> 1</t>
    </r>
  </si>
  <si>
    <r>
      <t xml:space="preserve">Boli ale sistemului osteoarticular, ale muşchilor şi ţesutului conjunctiv
</t>
    </r>
    <r>
      <rPr>
        <i/>
        <sz val="8"/>
        <rFont val="Arial"/>
        <family val="2"/>
        <charset val="204"/>
      </rPr>
      <t>Болезни костно-суставной системы, мышц и соединительной ткани
Diseases of bones and joints, muscles and connective tissue</t>
    </r>
  </si>
  <si>
    <t xml:space="preserve">
1,2</t>
  </si>
  <si>
    <r>
      <t xml:space="preserve">Leziuni traumatice, otrăviri şi alte consecinţe ale cauzelor externe
</t>
    </r>
    <r>
      <rPr>
        <i/>
        <sz val="8"/>
        <rFont val="Arial"/>
        <family val="2"/>
        <charset val="204"/>
      </rPr>
      <t>Травмы, отравления и другие последствия воздействия  внешних причин
Injuries, poisonings and other consequences of the external causes</t>
    </r>
  </si>
  <si>
    <r>
      <t xml:space="preserve">Tumori maligne
</t>
    </r>
    <r>
      <rPr>
        <i/>
        <sz val="8"/>
        <rFont val="Arial"/>
        <family val="2"/>
        <charset val="204"/>
      </rPr>
      <t>Злокачественные новообразования
Malignant neoplasms</t>
    </r>
  </si>
  <si>
    <r>
      <t xml:space="preserve">glandei mamare
</t>
    </r>
    <r>
      <rPr>
        <i/>
        <sz val="8"/>
        <rFont val="Arial"/>
        <family val="2"/>
        <charset val="204"/>
      </rPr>
      <t>молочной железы
mammary gland</t>
    </r>
  </si>
  <si>
    <r>
      <t xml:space="preserve">colului şi corpului uterin, placentei
</t>
    </r>
    <r>
      <rPr>
        <i/>
        <sz val="8"/>
        <rFont val="Arial"/>
        <family val="2"/>
        <charset val="204"/>
      </rPr>
      <t>шейки и тела матки, плаценты
cervix and body of the uterus, placenta</t>
    </r>
  </si>
  <si>
    <r>
      <t xml:space="preserve">Tuberculoză activă
</t>
    </r>
    <r>
      <rPr>
        <i/>
        <sz val="8"/>
        <rFont val="Arial"/>
        <family val="2"/>
        <charset val="204"/>
      </rPr>
      <t>Активный туберкулез
Active tuberculosis</t>
    </r>
  </si>
  <si>
    <r>
      <t xml:space="preserve">Alcoolism şi psihoză alcoolică
</t>
    </r>
    <r>
      <rPr>
        <i/>
        <sz val="8"/>
        <rFont val="Arial"/>
        <family val="2"/>
        <charset val="204"/>
      </rPr>
      <t>Алкоголизм и алкогольный психоз
Alcoholism and alcoholic psychosis</t>
    </r>
  </si>
  <si>
    <r>
      <t xml:space="preserve">Eroziunea cu ectropion a colului uterin
</t>
    </r>
    <r>
      <rPr>
        <i/>
        <sz val="8"/>
        <rFont val="Arial"/>
        <family val="2"/>
        <charset val="204"/>
      </rPr>
      <t>Эрозия и эктропион шейки матки
Erosion and ectropion of cervix uterus</t>
    </r>
  </si>
  <si>
    <r>
      <t xml:space="preserve">Dereglări mensis
</t>
    </r>
    <r>
      <rPr>
        <i/>
        <sz val="8"/>
        <rFont val="Arial"/>
        <family val="2"/>
        <charset val="204"/>
      </rPr>
      <t>Расстройства менструаций
Menstrual irregularities</t>
    </r>
  </si>
  <si>
    <r>
      <t xml:space="preserve">Bărbaţi / </t>
    </r>
    <r>
      <rPr>
        <i/>
        <sz val="8"/>
        <rFont val="Arial"/>
        <family val="2"/>
        <charset val="204"/>
      </rPr>
      <t>Мужчины</t>
    </r>
    <r>
      <rPr>
        <sz val="8"/>
        <rFont val="Arial"/>
        <family val="2"/>
        <charset val="204"/>
      </rPr>
      <t xml:space="preserve"> / </t>
    </r>
    <r>
      <rPr>
        <i/>
        <sz val="8"/>
        <rFont val="Arial"/>
        <family val="2"/>
        <charset val="204"/>
      </rPr>
      <t>Male</t>
    </r>
    <r>
      <rPr>
        <sz val="8"/>
        <rFont val="Arial"/>
        <family val="2"/>
        <charset val="204"/>
      </rPr>
      <t xml:space="preserve">s  </t>
    </r>
  </si>
  <si>
    <r>
      <t xml:space="preserve">8.18. Incidența prin tumori maligne la 100 000 locuitori, pe sexe 
         </t>
    </r>
    <r>
      <rPr>
        <i/>
        <sz val="9"/>
        <rFont val="Arial"/>
        <family val="2"/>
        <charset val="204"/>
      </rPr>
      <t xml:space="preserve"> Первичная заболеваемость злокачественными новообразованиями на 100 000 
          жителей  по полу 
          Incidence with malignant neoplasms per 100 000 inhabitants, by sex</t>
    </r>
  </si>
  <si>
    <r>
      <t xml:space="preserve">Bolnavi luaţi în evidenţă cu diagnosticul stabilit pentru prima dată:
</t>
    </r>
    <r>
      <rPr>
        <i/>
        <sz val="8"/>
        <rFont val="Arial"/>
        <family val="2"/>
        <charset val="204"/>
      </rPr>
      <t>Взято под наблюдение больных с диагнозом, установленным впервые:
Ill persons under observation, with the diagnosis set for the first time:</t>
    </r>
  </si>
  <si>
    <r>
      <t xml:space="preserve">la 100 000 locuitori 
</t>
    </r>
    <r>
      <rPr>
        <i/>
        <sz val="8"/>
        <rFont val="Arial"/>
        <family val="2"/>
        <charset val="204"/>
      </rPr>
      <t>на 100 000 жителей
per 100 000 inhabitans</t>
    </r>
  </si>
  <si>
    <r>
      <t xml:space="preserve">Infecţii cu Chlamydia
</t>
    </r>
    <r>
      <rPr>
        <i/>
        <sz val="8"/>
        <rFont val="Arial"/>
        <family val="2"/>
        <charset val="204"/>
      </rPr>
      <t>Хламидийные инфекции
Chlamydia infection</t>
    </r>
  </si>
  <si>
    <r>
      <t xml:space="preserve">Infecţii anogenitale prin virusul herpetic
</t>
    </r>
    <r>
      <rPr>
        <i/>
        <sz val="8"/>
        <rFont val="Arial"/>
        <family val="2"/>
        <charset val="204"/>
      </rPr>
      <t>Аногенитальные герпетические инфекции
Anogenital herpetic infection</t>
    </r>
  </si>
  <si>
    <r>
      <t xml:space="preserve">Numărul bolnavilor aflaţi în evidenţă în instituţiile curativ-profilactice:
</t>
    </r>
    <r>
      <rPr>
        <i/>
        <sz val="8"/>
        <rFont val="Arial"/>
        <family val="2"/>
        <charset val="204"/>
      </rPr>
      <t>Численность больных, состоящих на учете в лечебно-профилактических учреждениях:
Number of ill persons under observation in the curative-prophylactic institutions:</t>
    </r>
  </si>
  <si>
    <r>
      <t xml:space="preserve">Infecţii salmonelozice
</t>
    </r>
    <r>
      <rPr>
        <i/>
        <sz val="8"/>
        <rFont val="Arial"/>
        <family val="2"/>
        <charset val="204"/>
      </rPr>
      <t>Сальмонеллезные инфекции
Salmonellosis infections</t>
    </r>
  </si>
  <si>
    <r>
      <t xml:space="preserve">Alte boli infecţioase intestinale
</t>
    </r>
    <r>
      <rPr>
        <i/>
        <sz val="8"/>
        <rFont val="Arial"/>
        <family val="2"/>
        <charset val="204"/>
      </rPr>
      <t xml:space="preserve">Другие кишечные инфекции
Other intestinal infections diseases </t>
    </r>
  </si>
  <si>
    <r>
      <t xml:space="preserve">inclusiv dizenterie bacteriană 
</t>
    </r>
    <r>
      <rPr>
        <i/>
        <sz val="8"/>
        <rFont val="Arial"/>
        <family val="2"/>
        <charset val="204"/>
      </rPr>
      <t>в том числе бактериальная дизентерия
including bacillary dysentery</t>
    </r>
  </si>
  <si>
    <r>
      <t xml:space="preserve">Infecţie cu meningococi 
</t>
    </r>
    <r>
      <rPr>
        <i/>
        <sz val="8"/>
        <rFont val="Arial"/>
        <family val="2"/>
        <charset val="204"/>
      </rPr>
      <t>Менингококковая инфекция
Meningococcus infection</t>
    </r>
  </si>
  <si>
    <r>
      <t xml:space="preserve">Hepatite virale 
</t>
    </r>
    <r>
      <rPr>
        <i/>
        <sz val="8"/>
        <rFont val="Arial"/>
        <family val="2"/>
        <charset val="204"/>
      </rPr>
      <t>Вирусные гепатиты
Viral hepatitis</t>
    </r>
  </si>
  <si>
    <r>
      <t xml:space="preserve">din care, hepatită virotică (B) 
</t>
    </r>
    <r>
      <rPr>
        <i/>
        <sz val="8"/>
        <rFont val="Arial"/>
        <family val="2"/>
        <charset val="204"/>
      </rPr>
      <t>в том числе сывороточный (гепатит В)
including, viral hepatitis type B</t>
    </r>
  </si>
  <si>
    <r>
      <t xml:space="preserve">Parotidită epidemică
</t>
    </r>
    <r>
      <rPr>
        <i/>
        <sz val="8"/>
        <rFont val="Arial"/>
        <family val="2"/>
        <charset val="204"/>
      </rPr>
      <t>Паротит эпидемический
Epidemic parotiditis</t>
    </r>
  </si>
  <si>
    <r>
      <t xml:space="preserve">Gripă şi infecţii acute ale căilor respiratorii superioare, mii
</t>
    </r>
    <r>
      <rPr>
        <i/>
        <sz val="8"/>
        <rFont val="Arial"/>
        <family val="2"/>
        <charset val="204"/>
      </rPr>
      <t>Грипп и острые инфекции верхних дыхательных путей, тыс.
Grippe and acute infections of respiratory system, thou.</t>
    </r>
  </si>
  <si>
    <r>
      <t xml:space="preserve">Infecţia HIV (SIDA) 
</t>
    </r>
    <r>
      <rPr>
        <i/>
        <sz val="8"/>
        <rFont val="Arial"/>
        <family val="2"/>
        <charset val="204"/>
      </rPr>
      <t>Синдром приобретенного иммунодефицита (СПИД)
AIDS infection</t>
    </r>
  </si>
  <si>
    <r>
      <t xml:space="preserve">alcoolism şi psihoză alcoolică  
</t>
    </r>
    <r>
      <rPr>
        <i/>
        <sz val="8"/>
        <rFont val="Arial"/>
        <family val="2"/>
        <charset val="204"/>
      </rPr>
      <t>алкоголизм и алкогольный психоз
alcoholism and alcoholic psychosis</t>
    </r>
  </si>
  <si>
    <r>
      <t xml:space="preserve">narcomanie şi toxicomanie  
</t>
    </r>
    <r>
      <rPr>
        <i/>
        <sz val="8"/>
        <rFont val="Arial"/>
        <family val="2"/>
        <charset val="204"/>
      </rPr>
      <t>алкоголизм и алкогольный психоз
alcoholism and alcoholic psychosis</t>
    </r>
  </si>
  <si>
    <r>
      <t xml:space="preserve">Boli infecţioase şi parazitare  
</t>
    </r>
    <r>
      <rPr>
        <i/>
        <sz val="8"/>
        <rFont val="Arial"/>
        <family val="2"/>
        <charset val="204"/>
      </rPr>
      <t>Инфекционные и паразитарные болезни
Infectious and parasitic diseases</t>
    </r>
  </si>
  <si>
    <r>
      <t xml:space="preserve">Boli endocrine, de nutriţie şi metabolism
</t>
    </r>
    <r>
      <rPr>
        <i/>
        <sz val="8"/>
        <rFont val="Arial"/>
        <family val="2"/>
        <charset val="204"/>
      </rPr>
      <t xml:space="preserve">Эндокринные болезни, расстройства питания и нарушения обмена веществ  
Endocrine, nutritional and metabolic diseases  </t>
    </r>
  </si>
  <si>
    <r>
      <t xml:space="preserve">Boli ale sângelui, organelor hematopoietice şi unele tulburări ale mecanismului imunitar
</t>
    </r>
    <r>
      <rPr>
        <i/>
        <sz val="8"/>
        <color indexed="8"/>
        <rFont val="Arial"/>
        <family val="2"/>
        <charset val="204"/>
      </rPr>
      <t>Болезни крови, кроветворных органов и отдельные нарушения с вовлечением иммунного механизма
Diseases of blood and blood-forming organs and immunity mechanism diseases</t>
    </r>
  </si>
  <si>
    <t xml:space="preserve">
18,6</t>
  </si>
  <si>
    <t xml:space="preserve">
19,2</t>
  </si>
  <si>
    <t xml:space="preserve">
18,1</t>
  </si>
  <si>
    <t xml:space="preserve">
15,3</t>
  </si>
  <si>
    <t xml:space="preserve">
16,3</t>
  </si>
  <si>
    <t xml:space="preserve">
15,8</t>
  </si>
  <si>
    <t xml:space="preserve">
15,2</t>
  </si>
  <si>
    <t xml:space="preserve">
15,0</t>
  </si>
  <si>
    <t xml:space="preserve">
16,6</t>
  </si>
  <si>
    <t xml:space="preserve">
15,7</t>
  </si>
  <si>
    <r>
      <t xml:space="preserve">Tulburări mentale şi de comportament 
</t>
    </r>
    <r>
      <rPr>
        <i/>
        <sz val="8"/>
        <rFont val="Arial"/>
        <family val="2"/>
        <charset val="204"/>
      </rPr>
      <t xml:space="preserve">Психические расстройства и расстройства поведения
Mental and behaviour disorders </t>
    </r>
  </si>
  <si>
    <r>
      <t xml:space="preserve">Boli ale sistemului osteoarticular, ale muşchilor şi ţesutului conjunctiv  
</t>
    </r>
    <r>
      <rPr>
        <i/>
        <sz val="8"/>
        <color indexed="8"/>
        <rFont val="Arial"/>
        <family val="2"/>
        <charset val="204"/>
      </rPr>
      <t>Болезни костно-суставной системы, мышц и соединительной ткани
Diseases of bones and joints, muscles and connective tissue</t>
    </r>
  </si>
  <si>
    <t xml:space="preserve">
5,8</t>
  </si>
  <si>
    <t xml:space="preserve">
5,3</t>
  </si>
  <si>
    <t xml:space="preserve">
4,1</t>
  </si>
  <si>
    <t xml:space="preserve">
4,7</t>
  </si>
  <si>
    <t xml:space="preserve">
4,0</t>
  </si>
  <si>
    <t xml:space="preserve">
4,2</t>
  </si>
  <si>
    <t xml:space="preserve">
3,9</t>
  </si>
  <si>
    <t xml:space="preserve">
4,6</t>
  </si>
  <si>
    <t xml:space="preserve">
3,5</t>
  </si>
  <si>
    <t xml:space="preserve">
3,8</t>
  </si>
  <si>
    <r>
      <t xml:space="preserve">Malformaţii congenitale, deformaţii şi anomalii cromozomiale 
</t>
    </r>
    <r>
      <rPr>
        <i/>
        <sz val="8"/>
        <rFont val="Arial"/>
        <family val="2"/>
        <charset val="204"/>
      </rPr>
      <t xml:space="preserve">Врожденные пороки развития, деформации и хромосомные аномалии
Congenital malformations and chromosomal anomalies </t>
    </r>
  </si>
  <si>
    <t xml:space="preserve">
3,7</t>
  </si>
  <si>
    <t xml:space="preserve">
3,2</t>
  </si>
  <si>
    <t xml:space="preserve">
3,4</t>
  </si>
  <si>
    <t xml:space="preserve">
2,8</t>
  </si>
  <si>
    <t xml:space="preserve">
2,6</t>
  </si>
  <si>
    <t xml:space="preserve">
2,4</t>
  </si>
  <si>
    <t xml:space="preserve">
2,5</t>
  </si>
  <si>
    <t xml:space="preserve">
2,3</t>
  </si>
  <si>
    <r>
      <t xml:space="preserve">Leziuni traumatice, otrăviri şi alte consecinţe ale cauzelor externe  
</t>
    </r>
    <r>
      <rPr>
        <i/>
        <sz val="8"/>
        <rFont val="Arial"/>
        <family val="2"/>
        <charset val="204"/>
      </rPr>
      <t>Травмы, отравления и другие последствия воздействия внешних причин
Injuries, poisonings and other consequences of the external causes</t>
    </r>
  </si>
  <si>
    <t xml:space="preserve">
41,1</t>
  </si>
  <si>
    <t xml:space="preserve">
52,4</t>
  </si>
  <si>
    <t xml:space="preserve">
33,3</t>
  </si>
  <si>
    <t xml:space="preserve">
33,4</t>
  </si>
  <si>
    <t xml:space="preserve">
31,0</t>
  </si>
  <si>
    <t xml:space="preserve">
31,6</t>
  </si>
  <si>
    <t xml:space="preserve">
33,5</t>
  </si>
  <si>
    <t xml:space="preserve">
33,7</t>
  </si>
  <si>
    <t xml:space="preserve">
32,8</t>
  </si>
  <si>
    <t xml:space="preserve">
30,2</t>
  </si>
  <si>
    <t xml:space="preserve">
28,7</t>
  </si>
  <si>
    <r>
      <t xml:space="preserve">Bolnavi luaţi în evidenţă cu diagnosticul stabilit pentru prima dată
</t>
    </r>
    <r>
      <rPr>
        <i/>
        <sz val="8"/>
        <rFont val="Arial"/>
        <family val="2"/>
        <charset val="204"/>
      </rPr>
      <t>Взято под наблюдение больных с диагнозом, установленным впервые
Ill persons under observation, with the diagnosis set for the first time</t>
    </r>
  </si>
  <si>
    <r>
      <t xml:space="preserve">Numărul bolnavilor aflaţi în evidenţă în instituţiile curativ-profilactice
</t>
    </r>
    <r>
      <rPr>
        <i/>
        <sz val="8"/>
        <rFont val="Arial"/>
        <family val="2"/>
        <charset val="204"/>
      </rPr>
      <t>Численность больных, состоящих на учете в лечебно-профилактических учреждениях
Number of ill persons under observation in the curative-prophylactic institutions</t>
    </r>
  </si>
  <si>
    <r>
      <t xml:space="preserve">Bolnavi luaţi la evidenţă cu diagnosticul stabilit pentru prima dată:
</t>
    </r>
    <r>
      <rPr>
        <i/>
        <sz val="8"/>
        <rFont val="Arial"/>
        <family val="2"/>
        <charset val="204"/>
      </rPr>
      <t>Взято под наблюдение больных с диагнозом, установленным впервые:
Ill persons under observation, with the diagnosis set for the first time:</t>
    </r>
  </si>
  <si>
    <r>
      <t xml:space="preserve">Tuberculoză / </t>
    </r>
    <r>
      <rPr>
        <i/>
        <sz val="8"/>
        <rFont val="Arial"/>
        <family val="2"/>
        <charset val="204"/>
      </rPr>
      <t>Туберкулез</t>
    </r>
    <r>
      <rPr>
        <sz val="8"/>
        <rFont val="Arial"/>
        <family val="2"/>
        <charset val="204"/>
      </rPr>
      <t xml:space="preserve"> / </t>
    </r>
    <r>
      <rPr>
        <i/>
        <sz val="8"/>
        <rFont val="Arial"/>
        <family val="2"/>
        <charset val="204"/>
      </rPr>
      <t>Tuberculosis</t>
    </r>
  </si>
  <si>
    <r>
      <t xml:space="preserve">Diabet zaharat
</t>
    </r>
    <r>
      <rPr>
        <i/>
        <sz val="8"/>
        <rFont val="Arial"/>
        <family val="2"/>
        <charset val="204"/>
      </rPr>
      <t>Сахарный диабет
Diabetes mellitus</t>
    </r>
  </si>
  <si>
    <r>
      <t xml:space="preserve">Boli ale ochiului şi anexelor sale
</t>
    </r>
    <r>
      <rPr>
        <i/>
        <sz val="8"/>
        <rFont val="Arial"/>
        <family val="2"/>
        <charset val="204"/>
      </rPr>
      <t>Болезни глаза и его придатков
Diseases of eye and appendages of eye</t>
    </r>
  </si>
  <si>
    <t xml:space="preserve">
2 015</t>
  </si>
  <si>
    <t xml:space="preserve">
699</t>
  </si>
  <si>
    <t xml:space="preserve">
1 316</t>
  </si>
  <si>
    <r>
      <t xml:space="preserve">Leziuni traumatice (de toate localizările)
</t>
    </r>
    <r>
      <rPr>
        <i/>
        <sz val="8"/>
        <rFont val="Arial"/>
        <family val="2"/>
        <charset val="204"/>
      </rPr>
      <t xml:space="preserve">Травматические повреждения (всех локализаций)
Traumatic injuries (all locations) </t>
    </r>
  </si>
  <si>
    <r>
      <t xml:space="preserve">Boli endocrine, de nutriţie şi metabolism
</t>
    </r>
    <r>
      <rPr>
        <i/>
        <sz val="8"/>
        <color indexed="8"/>
        <rFont val="Arial"/>
        <family val="2"/>
        <charset val="204"/>
      </rPr>
      <t>Эндокринные болезни, расстройства питания и нарушения обмена веществ
Endocrine, nutritional and metabolic diseases</t>
    </r>
  </si>
  <si>
    <t xml:space="preserve">
23</t>
  </si>
  <si>
    <t xml:space="preserve">
0,04</t>
  </si>
  <si>
    <r>
      <t xml:space="preserve">inclusiv diabetul zaharat
</t>
    </r>
    <r>
      <rPr>
        <i/>
        <sz val="8"/>
        <rFont val="Arial"/>
        <family val="2"/>
        <charset val="204"/>
      </rPr>
      <t>в том числе сахарный диабет
including diabetes mellitus</t>
    </r>
  </si>
  <si>
    <r>
      <t xml:space="preserve">inclusiv retard mental
</t>
    </r>
    <r>
      <rPr>
        <i/>
        <sz val="8"/>
        <rFont val="Arial"/>
        <family val="2"/>
        <charset val="204"/>
      </rPr>
      <t xml:space="preserve">в том числе умственная отсталость
including mental retardation </t>
    </r>
  </si>
  <si>
    <r>
      <t xml:space="preserve">Boli ale sistemului nervos
</t>
    </r>
    <r>
      <rPr>
        <i/>
        <sz val="8"/>
        <rFont val="Arial"/>
        <family val="2"/>
        <charset val="204"/>
      </rPr>
      <t xml:space="preserve">Болезни нервной системы
Diseases of the nervous system </t>
    </r>
  </si>
  <si>
    <r>
      <t xml:space="preserve">inclusiv paralizia cerebrală infantilă
</t>
    </r>
    <r>
      <rPr>
        <i/>
        <sz val="8"/>
        <rFont val="Arial"/>
        <family val="2"/>
        <charset val="204"/>
      </rPr>
      <t>в том числе детский церебральный паралич
including infant cerebral paralysis</t>
    </r>
  </si>
  <si>
    <r>
      <t xml:space="preserve">Boli ale urechii şi apofizei mastoide
</t>
    </r>
    <r>
      <rPr>
        <i/>
        <sz val="8"/>
        <rFont val="Arial"/>
        <family val="2"/>
        <charset val="204"/>
      </rPr>
      <t>Болезни уха и сосцевидного отростка
Diseases of ear and mastoid</t>
    </r>
  </si>
  <si>
    <r>
      <t xml:space="preserve">inclusiv astmul bronşic
</t>
    </r>
    <r>
      <rPr>
        <i/>
        <sz val="8"/>
        <rFont val="Arial"/>
        <family val="2"/>
        <charset val="204"/>
      </rPr>
      <t>в том числе бронхиальная астма
including bronchial asthma</t>
    </r>
  </si>
  <si>
    <r>
      <t xml:space="preserve">Boli ale pielii şi ţesutului celular subcutanat  
</t>
    </r>
    <r>
      <rPr>
        <i/>
        <sz val="8"/>
        <color indexed="8"/>
        <rFont val="Arial"/>
        <family val="2"/>
        <charset val="204"/>
      </rPr>
      <t>Болезни кожи и подкожной клетчатки
Diseases of skin and subcutaneous  tissue</t>
    </r>
  </si>
  <si>
    <r>
      <t xml:space="preserve">Malformaţii congenitale, deformaţii şi anomalii cromozomiale  
</t>
    </r>
    <r>
      <rPr>
        <i/>
        <sz val="8"/>
        <color indexed="8"/>
        <rFont val="Arial"/>
        <family val="2"/>
        <charset val="204"/>
      </rPr>
      <t>Врожденные пороки развития, деформации и хромосомные аномалии
Congenital malformations and chromosomal anomalies</t>
    </r>
  </si>
  <si>
    <r>
      <t xml:space="preserve">Leziuni traumatice şi otrăviri
</t>
    </r>
    <r>
      <rPr>
        <i/>
        <sz val="8"/>
        <rFont val="Arial"/>
        <family val="2"/>
        <charset val="204"/>
      </rPr>
      <t>Травмы и отравления
Injuries and poisonings</t>
    </r>
  </si>
  <si>
    <t xml:space="preserve">326
</t>
  </si>
  <si>
    <t>c</t>
  </si>
  <si>
    <t xml:space="preserve">
145</t>
  </si>
  <si>
    <t xml:space="preserve">
735</t>
  </si>
  <si>
    <t xml:space="preserve">
</t>
  </si>
  <si>
    <t xml:space="preserve">
9,9</t>
  </si>
  <si>
    <t xml:space="preserve">
2,2</t>
  </si>
  <si>
    <t xml:space="preserve">
18,3</t>
  </si>
  <si>
    <t xml:space="preserve">
447</t>
  </si>
  <si>
    <t xml:space="preserve">
1 011</t>
  </si>
  <si>
    <t xml:space="preserve">
24</t>
  </si>
  <si>
    <t xml:space="preserve">2 406
</t>
  </si>
  <si>
    <r>
      <t xml:space="preserve">8.2. Medici, pe unele specialităţi
        </t>
    </r>
    <r>
      <rPr>
        <i/>
        <sz val="9"/>
        <color indexed="8"/>
        <rFont val="Arial"/>
        <family val="2"/>
        <charset val="204"/>
      </rPr>
      <t>Врачи, по отдельным специальностям
        Physicians, by</t>
    </r>
    <r>
      <rPr>
        <i/>
        <sz val="9"/>
        <rFont val="Arial"/>
        <family val="2"/>
        <charset val="204"/>
      </rPr>
      <t xml:space="preserve"> some </t>
    </r>
    <r>
      <rPr>
        <i/>
        <sz val="9"/>
        <color indexed="8"/>
        <rFont val="Arial"/>
        <family val="2"/>
        <charset val="204"/>
      </rPr>
      <t>specialities</t>
    </r>
  </si>
  <si>
    <r>
      <t xml:space="preserve">Dermatovenerologi
</t>
    </r>
    <r>
      <rPr>
        <i/>
        <sz val="8"/>
        <rFont val="Arial"/>
        <family val="2"/>
        <charset val="204"/>
      </rPr>
      <t>Дерматовенерологов
Dermatovenerologists</t>
    </r>
    <r>
      <rPr>
        <i/>
        <sz val="8"/>
        <color indexed="10"/>
        <rFont val="Arial"/>
        <family val="2"/>
        <charset val="204"/>
      </rPr>
      <t xml:space="preserve"> </t>
    </r>
  </si>
  <si>
    <r>
      <t xml:space="preserve">8.5. Personal medical mediu, pe unele specialităţi
       </t>
    </r>
    <r>
      <rPr>
        <i/>
        <sz val="9"/>
        <rFont val="Arial"/>
        <family val="2"/>
        <charset val="204"/>
      </rPr>
      <t xml:space="preserve">Средний медицинский персонал, по отдельным специальностям
       Paramedical personnel, by some </t>
    </r>
    <r>
      <rPr>
        <i/>
        <sz val="9"/>
        <rFont val="Arial"/>
        <family val="2"/>
        <charset val="204"/>
      </rPr>
      <t>specialities</t>
    </r>
  </si>
  <si>
    <r>
      <t xml:space="preserve">8.9. Asigurarea populaţiei cu asistenţă medicală de urgenţă
        </t>
    </r>
    <r>
      <rPr>
        <i/>
        <sz val="9"/>
        <color indexed="8"/>
        <rFont val="Arial"/>
        <family val="2"/>
        <charset val="204"/>
      </rPr>
      <t xml:space="preserve">Обслуживание населения скорой медицинской помощью
        </t>
    </r>
    <r>
      <rPr>
        <i/>
        <sz val="9"/>
        <rFont val="Arial"/>
        <family val="2"/>
        <charset val="204"/>
      </rPr>
      <t>Ensuring the</t>
    </r>
    <r>
      <rPr>
        <i/>
        <sz val="9"/>
        <color indexed="8"/>
        <rFont val="Arial"/>
        <family val="2"/>
        <charset val="204"/>
      </rPr>
      <t xml:space="preserve"> population with emergency medical assistance</t>
    </r>
  </si>
  <si>
    <r>
      <t xml:space="preserve">Solicitări deservite, mii
</t>
    </r>
    <r>
      <rPr>
        <i/>
        <sz val="8"/>
        <rFont val="Arial"/>
        <family val="2"/>
        <charset val="204"/>
      </rPr>
      <t>Обслуженных вызовов, тыс.
Served requests, thou.</t>
    </r>
  </si>
  <si>
    <r>
      <t xml:space="preserve">8.10. Solicitări de asistență medicală de urgență deservite  
     </t>
    </r>
    <r>
      <rPr>
        <i/>
        <sz val="9"/>
        <rFont val="Arial"/>
        <family val="2"/>
        <charset val="204"/>
      </rPr>
      <t xml:space="preserve">    Обслуженные вызовы скорой медицинской помощью
         Requests for emergency medical care served</t>
    </r>
  </si>
  <si>
    <r>
      <t>medici de familie /</t>
    </r>
    <r>
      <rPr>
        <i/>
        <sz val="8"/>
        <rFont val="Arial"/>
        <family val="2"/>
        <charset val="204"/>
      </rPr>
      <t xml:space="preserve"> семейные врачи </t>
    </r>
    <r>
      <rPr>
        <sz val="8"/>
        <rFont val="Arial"/>
        <family val="2"/>
        <charset val="204"/>
      </rPr>
      <t>/</t>
    </r>
    <r>
      <rPr>
        <i/>
        <sz val="8"/>
        <rFont val="Arial"/>
        <family val="2"/>
        <charset val="204"/>
      </rPr>
      <t xml:space="preserve"> family doctor</t>
    </r>
    <r>
      <rPr>
        <b/>
        <i/>
        <sz val="8"/>
        <rFont val="Arial"/>
        <family val="2"/>
        <charset val="204"/>
      </rPr>
      <t>s</t>
    </r>
  </si>
  <si>
    <r>
      <t xml:space="preserve">dermato-venerologi
</t>
    </r>
    <r>
      <rPr>
        <i/>
        <sz val="8"/>
        <rFont val="Arial"/>
        <family val="2"/>
        <charset val="204"/>
      </rPr>
      <t xml:space="preserve">дерматовенерологи
dermatovenerologists </t>
    </r>
  </si>
  <si>
    <r>
      <t xml:space="preserve">8.11. Vizite la medici, inclusiv în scop profilactic
          </t>
    </r>
    <r>
      <rPr>
        <i/>
        <sz val="9"/>
        <rFont val="Arial"/>
        <family val="2"/>
        <charset val="204"/>
      </rPr>
      <t>Посещения врачей, включая профилактические 
          Visits to doctors, including for prophylactic purpose</t>
    </r>
  </si>
  <si>
    <r>
      <t>Numărul întreruperilor de sarcină</t>
    </r>
    <r>
      <rPr>
        <sz val="8"/>
        <rFont val="Arial"/>
        <family val="2"/>
        <charset val="204"/>
      </rPr>
      <t xml:space="preserve">:
</t>
    </r>
    <r>
      <rPr>
        <i/>
        <sz val="8"/>
        <rFont val="Arial"/>
        <family val="2"/>
        <charset val="204"/>
      </rPr>
      <t>Число абортов</t>
    </r>
    <r>
      <rPr>
        <i/>
        <sz val="8"/>
        <rFont val="Arial"/>
        <family val="2"/>
        <charset val="204"/>
      </rPr>
      <t>:
Number of abortions</t>
    </r>
    <r>
      <rPr>
        <i/>
        <sz val="8"/>
        <rFont val="Arial"/>
        <family val="2"/>
        <charset val="204"/>
      </rPr>
      <t>:</t>
    </r>
  </si>
  <si>
    <r>
      <t xml:space="preserve">Boli ale sistemului nervos şi ale organelor de simţ
</t>
    </r>
    <r>
      <rPr>
        <i/>
        <sz val="8"/>
        <rFont val="Arial"/>
        <family val="2"/>
        <charset val="204"/>
      </rPr>
      <t>Болезни нервной системы и органов чувств
Diseases of the nervous system and sensory organs</t>
    </r>
  </si>
  <si>
    <r>
      <t>8.17. Incidenţa  prin anumite maladii la femei</t>
    </r>
    <r>
      <rPr>
        <b/>
        <vertAlign val="superscript"/>
        <sz val="9"/>
        <rFont val="Arial"/>
        <family val="2"/>
        <charset val="204"/>
      </rPr>
      <t>1</t>
    </r>
    <r>
      <rPr>
        <b/>
        <sz val="9"/>
        <rFont val="Arial"/>
        <family val="2"/>
        <charset val="204"/>
      </rPr>
      <t xml:space="preserve">
         </t>
    </r>
    <r>
      <rPr>
        <i/>
        <sz val="9"/>
        <rFont val="Arial"/>
        <family val="2"/>
        <charset val="204"/>
      </rPr>
      <t>Заболеваемость  отдельными болезнями женщин</t>
    </r>
    <r>
      <rPr>
        <i/>
        <vertAlign val="superscript"/>
        <sz val="9"/>
        <rFont val="Arial"/>
        <family val="2"/>
        <charset val="204"/>
      </rPr>
      <t>1</t>
    </r>
    <r>
      <rPr>
        <i/>
        <sz val="9"/>
        <rFont val="Arial"/>
        <family val="2"/>
        <charset val="204"/>
      </rPr>
      <t xml:space="preserve">
         Incidence with certain diseases in women</t>
    </r>
    <r>
      <rPr>
        <i/>
        <vertAlign val="superscript"/>
        <sz val="9"/>
        <rFont val="Arial"/>
        <family val="2"/>
        <charset val="204"/>
      </rPr>
      <t>1</t>
    </r>
  </si>
  <si>
    <r>
      <t>Complicaţii ale sarcinii, naşterii şi lăuziei</t>
    </r>
    <r>
      <rPr>
        <vertAlign val="superscript"/>
        <sz val="8"/>
        <rFont val="Arial"/>
        <family val="2"/>
        <charset val="204"/>
      </rPr>
      <t xml:space="preserve"> 2</t>
    </r>
    <r>
      <rPr>
        <sz val="8"/>
        <rFont val="Arial"/>
        <family val="2"/>
        <charset val="204"/>
      </rPr>
      <t xml:space="preserve">
</t>
    </r>
    <r>
      <rPr>
        <i/>
        <sz val="8"/>
        <rFont val="Arial"/>
        <family val="2"/>
        <charset val="204"/>
      </rPr>
      <t>Осложнения беременности, родов и послеродового периода
Complications of pregnancy, delivery and postpartum period</t>
    </r>
  </si>
  <si>
    <r>
      <rPr>
        <vertAlign val="superscript"/>
        <sz val="8"/>
        <rFont val="Arial"/>
        <family val="2"/>
        <charset val="204"/>
      </rPr>
      <t>2</t>
    </r>
    <r>
      <rPr>
        <sz val="8"/>
        <rFont val="Arial"/>
        <family val="2"/>
        <charset val="204"/>
      </rPr>
      <t xml:space="preserve"> La 1000 femei în vârstă de 15-49 ani / </t>
    </r>
    <r>
      <rPr>
        <i/>
        <sz val="8"/>
        <rFont val="Arial"/>
        <family val="2"/>
        <charset val="204"/>
      </rPr>
      <t xml:space="preserve">На 1000 женщин в возрасте 15-49 лет </t>
    </r>
    <r>
      <rPr>
        <sz val="8"/>
        <rFont val="Arial"/>
        <family val="2"/>
        <charset val="204"/>
      </rPr>
      <t>/</t>
    </r>
    <r>
      <rPr>
        <i/>
        <sz val="8"/>
        <rFont val="Arial"/>
        <family val="2"/>
        <charset val="204"/>
      </rPr>
      <t xml:space="preserve"> Per 1000 women of 15-49 years old </t>
    </r>
  </si>
  <si>
    <r>
      <t xml:space="preserve">1 </t>
    </r>
    <r>
      <rPr>
        <sz val="8"/>
        <color indexed="8"/>
        <rFont val="Arial"/>
        <family val="2"/>
        <charset val="204"/>
      </rPr>
      <t xml:space="preserve">Bolnavi luaţi în evidenţă cu diagnosticul stabilit pentru prima dată / </t>
    </r>
    <r>
      <rPr>
        <i/>
        <sz val="8"/>
        <color indexed="8"/>
        <rFont val="Arial"/>
        <family val="2"/>
        <charset val="204"/>
      </rPr>
      <t>Взято под наблюдение больных с диагнозом, 
  установленным впервые</t>
    </r>
    <r>
      <rPr>
        <sz val="8"/>
        <color indexed="8"/>
        <rFont val="Arial"/>
        <family val="2"/>
        <charset val="204"/>
      </rPr>
      <t>/</t>
    </r>
    <r>
      <rPr>
        <i/>
        <sz val="8"/>
        <color indexed="8"/>
        <rFont val="Arial"/>
        <family val="2"/>
        <charset val="204"/>
      </rPr>
      <t xml:space="preserve"> Ill persons under observation, with the diagnosis set for the first time</t>
    </r>
  </si>
  <si>
    <r>
      <t xml:space="preserve">Complicaţii ale sarcinii, naşterii şi lăuziei </t>
    </r>
    <r>
      <rPr>
        <vertAlign val="superscript"/>
        <sz val="8"/>
        <rFont val="Arial"/>
        <family val="2"/>
        <charset val="204"/>
      </rPr>
      <t>2</t>
    </r>
    <r>
      <rPr>
        <sz val="8"/>
        <rFont val="Arial"/>
        <family val="2"/>
        <charset val="204"/>
      </rPr>
      <t xml:space="preserve">
</t>
    </r>
    <r>
      <rPr>
        <i/>
        <sz val="8"/>
        <rFont val="Arial"/>
        <family val="2"/>
        <charset val="204"/>
      </rPr>
      <t>Осложнения беременности, родов и послеродового периода
Complications of pregnancy, delivery and postpartum period</t>
    </r>
  </si>
  <si>
    <r>
      <t xml:space="preserve">8.19. Morbiditatea prin tuberculoză activă
          </t>
    </r>
    <r>
      <rPr>
        <i/>
        <sz val="9"/>
        <rFont val="Arial"/>
        <family val="2"/>
        <charset val="204"/>
      </rPr>
      <t xml:space="preserve">Заболеваемость активным туберкулезом
          Morbidity with active tuberculosis              </t>
    </r>
  </si>
  <si>
    <r>
      <t xml:space="preserve">8.20. Morbiditatea prin boli venerice
          </t>
    </r>
    <r>
      <rPr>
        <i/>
        <sz val="9"/>
        <rFont val="Arial"/>
        <family val="2"/>
        <charset val="204"/>
      </rPr>
      <t>Заболеваемость венерическими болезнями
          Morbidity related to venereal diseases</t>
    </r>
  </si>
  <si>
    <r>
      <t xml:space="preserve">8.21. Morbiditatea prin unele boli infecţioase
</t>
    </r>
    <r>
      <rPr>
        <i/>
        <sz val="9"/>
        <rFont val="Arial"/>
        <family val="2"/>
        <charset val="204"/>
      </rPr>
      <t xml:space="preserve">         Заболеваемость отдельными инфекционными болезнями
         Morbidity related to some infectious diseases</t>
    </r>
  </si>
  <si>
    <r>
      <t xml:space="preserve">Purtători VIH
</t>
    </r>
    <r>
      <rPr>
        <i/>
        <sz val="8"/>
        <rFont val="Arial"/>
        <family val="2"/>
        <charset val="204"/>
      </rPr>
      <t>Носители вируса иммунодефицита человека (ВИЧ)
HIV carriers</t>
    </r>
  </si>
  <si>
    <r>
      <t xml:space="preserve">8.22. Morbiditatea prin dereglări narcologice
          </t>
    </r>
    <r>
      <rPr>
        <i/>
        <sz val="9"/>
        <rFont val="Arial"/>
        <family val="2"/>
        <charset val="204"/>
      </rPr>
      <t>Заболеваемость наркологическими расстройствами
          Morbidity related to drug disorders</t>
    </r>
  </si>
  <si>
    <r>
      <t xml:space="preserve">8.24. Morbiditatea prin tumori maligne
</t>
    </r>
    <r>
      <rPr>
        <i/>
        <sz val="9"/>
        <rFont val="Arial"/>
        <family val="2"/>
        <charset val="204"/>
      </rPr>
      <t xml:space="preserve">          Заболеваемость злокачественными новообразованиями
          Morbidity with</t>
    </r>
    <r>
      <rPr>
        <i/>
        <sz val="9"/>
        <rFont val="Arial"/>
        <family val="2"/>
        <charset val="204"/>
      </rPr>
      <t xml:space="preserve"> malignant tumors</t>
    </r>
  </si>
  <si>
    <t xml:space="preserve">
1 458</t>
  </si>
  <si>
    <r>
      <t>8.26. Persoane în vârstă de 18 ani şi peste, recunoscute cu dizabilitate primară, pe clase de boli și pe medii</t>
    </r>
    <r>
      <rPr>
        <b/>
        <vertAlign val="superscript"/>
        <sz val="9"/>
        <rFont val="Arial"/>
        <family val="2"/>
        <charset val="204"/>
      </rPr>
      <t>1</t>
    </r>
    <r>
      <rPr>
        <b/>
        <sz val="9"/>
        <rFont val="Arial"/>
        <family val="2"/>
        <charset val="204"/>
      </rPr>
      <t xml:space="preserve">
          </t>
    </r>
    <r>
      <rPr>
        <i/>
        <sz val="9"/>
        <rFont val="Arial"/>
        <family val="2"/>
        <charset val="204"/>
      </rPr>
      <t>Лицa в возрасте 18 лет и старше, впервые признанныe с ограниченными  возможностями, по классам  
          болезней и по типу местности</t>
    </r>
    <r>
      <rPr>
        <i/>
        <vertAlign val="superscript"/>
        <sz val="9"/>
        <rFont val="Arial"/>
        <family val="2"/>
        <charset val="204"/>
      </rPr>
      <t>1</t>
    </r>
    <r>
      <rPr>
        <i/>
        <sz val="9"/>
        <rFont val="Arial"/>
        <family val="2"/>
        <charset val="204"/>
      </rPr>
      <t xml:space="preserve">
          Persons aged 18 years and over, recorded with primary disability, by classes of diseases and by area</t>
    </r>
    <r>
      <rPr>
        <i/>
        <vertAlign val="superscript"/>
        <sz val="9"/>
        <rFont val="Arial"/>
        <family val="2"/>
        <charset val="204"/>
      </rPr>
      <t>1</t>
    </r>
  </si>
  <si>
    <r>
      <rPr>
        <vertAlign val="superscript"/>
        <sz val="8"/>
        <rFont val="Arial Cyr"/>
        <charset val="238"/>
      </rPr>
      <t xml:space="preserve">1 </t>
    </r>
    <r>
      <rPr>
        <sz val="8"/>
        <rFont val="Arial Cyr"/>
        <charset val="204"/>
      </rPr>
      <t>În numărul total de medici sunt inclusi și medicii din instituțiile republicane și private care nu pot fi repartizați în profil teritorial.
  Numărul total de medici nu include specialiștii cu studii superioare nemedicale care ocupă funcții de medici</t>
    </r>
  </si>
  <si>
    <r>
      <t xml:space="preserve">Tuberculoză / </t>
    </r>
    <r>
      <rPr>
        <i/>
        <sz val="8"/>
        <rFont val="Arial"/>
        <family val="2"/>
        <charset val="204"/>
      </rPr>
      <t xml:space="preserve">Туберкулез </t>
    </r>
    <r>
      <rPr>
        <sz val="8"/>
        <rFont val="Arial"/>
        <family val="2"/>
        <charset val="204"/>
      </rPr>
      <t>/</t>
    </r>
    <r>
      <rPr>
        <i/>
        <sz val="8"/>
        <rFont val="Arial"/>
        <family val="2"/>
        <charset val="204"/>
      </rPr>
      <t xml:space="preserve"> Tuberculosis</t>
    </r>
  </si>
  <si>
    <r>
      <t xml:space="preserve">Boli infecţioase / </t>
    </r>
    <r>
      <rPr>
        <i/>
        <sz val="8"/>
        <rFont val="Arial"/>
        <family val="2"/>
        <charset val="204"/>
      </rPr>
      <t xml:space="preserve">Инфекционные заболевания </t>
    </r>
    <r>
      <rPr>
        <sz val="8"/>
        <rFont val="Arial"/>
        <family val="2"/>
        <charset val="204"/>
      </rPr>
      <t>/</t>
    </r>
    <r>
      <rPr>
        <i/>
        <sz val="8"/>
        <rFont val="Arial"/>
        <family val="2"/>
        <charset val="204"/>
      </rPr>
      <t xml:space="preserve"> Infectious diseasis</t>
    </r>
  </si>
  <si>
    <r>
      <t xml:space="preserve">Oftalmologie / </t>
    </r>
    <r>
      <rPr>
        <i/>
        <sz val="8"/>
        <rFont val="Arial"/>
        <family val="2"/>
        <charset val="204"/>
      </rPr>
      <t>Офтальмология</t>
    </r>
    <r>
      <rPr>
        <sz val="8"/>
        <rFont val="Arial"/>
        <family val="2"/>
        <charset val="204"/>
      </rPr>
      <t xml:space="preserve"> /</t>
    </r>
    <r>
      <rPr>
        <i/>
        <sz val="8"/>
        <rFont val="Arial"/>
        <family val="2"/>
        <charset val="204"/>
      </rPr>
      <t xml:space="preserve"> Ophthalmology</t>
    </r>
  </si>
  <si>
    <r>
      <t xml:space="preserve">Otorinolaringologie / </t>
    </r>
    <r>
      <rPr>
        <i/>
        <sz val="8"/>
        <rFont val="Arial"/>
        <family val="2"/>
        <charset val="204"/>
      </rPr>
      <t>Оториноларингология</t>
    </r>
    <r>
      <rPr>
        <sz val="8"/>
        <rFont val="Arial"/>
        <family val="2"/>
        <charset val="204"/>
      </rPr>
      <t xml:space="preserve"> / </t>
    </r>
    <r>
      <rPr>
        <i/>
        <sz val="8"/>
        <rFont val="Arial"/>
        <family val="2"/>
        <charset val="204"/>
      </rPr>
      <t>Otorhinolaryngology</t>
    </r>
  </si>
  <si>
    <r>
      <t xml:space="preserve">Dermatovenerologie
</t>
    </r>
    <r>
      <rPr>
        <i/>
        <sz val="8"/>
        <rFont val="Arial"/>
        <family val="2"/>
        <charset val="204"/>
      </rPr>
      <t>Дерматовенерология
Dermatovenereology</t>
    </r>
  </si>
  <si>
    <r>
      <t xml:space="preserve">Psihiatrie / </t>
    </r>
    <r>
      <rPr>
        <i/>
        <sz val="8"/>
        <rFont val="Arial"/>
        <family val="2"/>
        <charset val="204"/>
      </rPr>
      <t xml:space="preserve">Психиатрия </t>
    </r>
    <r>
      <rPr>
        <sz val="8"/>
        <rFont val="Arial"/>
        <family val="2"/>
        <charset val="204"/>
      </rPr>
      <t>/</t>
    </r>
    <r>
      <rPr>
        <i/>
        <sz val="8"/>
        <rFont val="Arial"/>
        <family val="2"/>
        <charset val="204"/>
      </rPr>
      <t xml:space="preserve"> Psychiatry</t>
    </r>
  </si>
  <si>
    <r>
      <t xml:space="preserve">Neurologie / </t>
    </r>
    <r>
      <rPr>
        <i/>
        <sz val="8"/>
        <rFont val="Arial"/>
        <family val="2"/>
        <charset val="204"/>
      </rPr>
      <t xml:space="preserve">Неврология </t>
    </r>
    <r>
      <rPr>
        <sz val="8"/>
        <rFont val="Arial"/>
        <family val="2"/>
        <charset val="204"/>
      </rPr>
      <t>/</t>
    </r>
    <r>
      <rPr>
        <i/>
        <sz val="8"/>
        <rFont val="Arial"/>
        <family val="2"/>
        <charset val="204"/>
      </rPr>
      <t xml:space="preserve"> Neurology</t>
    </r>
  </si>
  <si>
    <r>
      <t xml:space="preserve">Narcologie / </t>
    </r>
    <r>
      <rPr>
        <i/>
        <sz val="8"/>
        <rFont val="Arial"/>
        <family val="2"/>
        <charset val="204"/>
      </rPr>
      <t>Наркология</t>
    </r>
    <r>
      <rPr>
        <sz val="8"/>
        <rFont val="Arial"/>
        <family val="2"/>
        <charset val="204"/>
      </rPr>
      <t xml:space="preserve"> / </t>
    </r>
    <r>
      <rPr>
        <i/>
        <sz val="8"/>
        <rFont val="Arial"/>
        <family val="2"/>
        <charset val="204"/>
      </rPr>
      <t>Narcology</t>
    </r>
  </si>
  <si>
    <r>
      <t xml:space="preserve">Boli interne / </t>
    </r>
    <r>
      <rPr>
        <i/>
        <sz val="8"/>
        <rFont val="Arial"/>
        <family val="2"/>
        <charset val="204"/>
      </rPr>
      <t>Терапия</t>
    </r>
    <r>
      <rPr>
        <sz val="8"/>
        <rFont val="Arial"/>
        <family val="2"/>
        <charset val="204"/>
      </rPr>
      <t xml:space="preserve"> / </t>
    </r>
    <r>
      <rPr>
        <i/>
        <sz val="8"/>
        <rFont val="Arial"/>
        <family val="2"/>
        <charset val="204"/>
      </rPr>
      <t>Therapy</t>
    </r>
  </si>
  <si>
    <r>
      <t xml:space="preserve">Chirurgie / </t>
    </r>
    <r>
      <rPr>
        <i/>
        <sz val="8"/>
        <rFont val="Arial"/>
        <family val="2"/>
        <charset val="204"/>
      </rPr>
      <t xml:space="preserve">Хирургия </t>
    </r>
    <r>
      <rPr>
        <sz val="8"/>
        <rFont val="Arial"/>
        <family val="2"/>
        <charset val="204"/>
      </rPr>
      <t>/</t>
    </r>
    <r>
      <rPr>
        <i/>
        <sz val="8"/>
        <rFont val="Arial"/>
        <family val="2"/>
        <charset val="204"/>
      </rPr>
      <t xml:space="preserve"> Surgery</t>
    </r>
  </si>
  <si>
    <r>
      <t xml:space="preserve">Oncologie / </t>
    </r>
    <r>
      <rPr>
        <i/>
        <sz val="8"/>
        <rFont val="Arial"/>
        <family val="2"/>
        <charset val="204"/>
      </rPr>
      <t xml:space="preserve">Онкология </t>
    </r>
    <r>
      <rPr>
        <sz val="8"/>
        <rFont val="Arial"/>
        <family val="2"/>
        <charset val="204"/>
      </rPr>
      <t>/</t>
    </r>
    <r>
      <rPr>
        <i/>
        <sz val="8"/>
        <rFont val="Arial"/>
        <family val="2"/>
        <charset val="204"/>
      </rPr>
      <t xml:space="preserve"> Oncology</t>
    </r>
  </si>
  <si>
    <r>
      <t xml:space="preserve">Ginecologie / </t>
    </r>
    <r>
      <rPr>
        <i/>
        <sz val="8"/>
        <rFont val="Arial"/>
        <family val="2"/>
        <charset val="204"/>
      </rPr>
      <t>Гинекология</t>
    </r>
    <r>
      <rPr>
        <sz val="8"/>
        <rFont val="Arial"/>
        <family val="2"/>
        <charset val="204"/>
      </rPr>
      <t xml:space="preserve"> / </t>
    </r>
    <r>
      <rPr>
        <i/>
        <sz val="8"/>
        <rFont val="Arial"/>
        <family val="2"/>
        <charset val="204"/>
      </rPr>
      <t>Gynecology</t>
    </r>
  </si>
  <si>
    <r>
      <t>Ginecologie</t>
    </r>
    <r>
      <rPr>
        <vertAlign val="superscript"/>
        <sz val="8"/>
        <rFont val="Arial"/>
        <family val="2"/>
        <charset val="204"/>
      </rPr>
      <t>1</t>
    </r>
    <r>
      <rPr>
        <sz val="8"/>
        <rFont val="Arial"/>
        <family val="2"/>
        <charset val="204"/>
      </rPr>
      <t xml:space="preserve"> 
</t>
    </r>
    <r>
      <rPr>
        <i/>
        <sz val="8"/>
        <rFont val="Arial"/>
        <family val="2"/>
        <charset val="204"/>
      </rPr>
      <t xml:space="preserve">Гинекология </t>
    </r>
    <r>
      <rPr>
        <i/>
        <vertAlign val="superscript"/>
        <sz val="8"/>
        <rFont val="Arial"/>
        <family val="2"/>
        <charset val="204"/>
      </rPr>
      <t>1</t>
    </r>
    <r>
      <rPr>
        <i/>
        <sz val="8"/>
        <rFont val="Arial"/>
        <family val="2"/>
        <charset val="204"/>
      </rPr>
      <t xml:space="preserve">
Gynecology </t>
    </r>
    <r>
      <rPr>
        <i/>
        <vertAlign val="superscript"/>
        <sz val="8"/>
        <rFont val="Arial"/>
        <family val="2"/>
        <charset val="204"/>
      </rPr>
      <t>1</t>
    </r>
  </si>
  <si>
    <r>
      <t xml:space="preserve">Boli ale aparatului genito-urinar
</t>
    </r>
    <r>
      <rPr>
        <i/>
        <sz val="8"/>
        <rFont val="Arial"/>
        <family val="2"/>
        <charset val="204"/>
      </rPr>
      <t>Болезни мочеполовой системы
Diseases of the urogenital system</t>
    </r>
  </si>
  <si>
    <r>
      <t xml:space="preserve">Boli ale aparatului respirator
</t>
    </r>
    <r>
      <rPr>
        <i/>
        <sz val="8"/>
        <rFont val="Arial"/>
        <family val="2"/>
        <charset val="204"/>
      </rPr>
      <t>Болезни органов дыхания
Diseases of the respiratory apparatus</t>
    </r>
  </si>
  <si>
    <r>
      <t xml:space="preserve">Boli ale sistemului nervos
</t>
    </r>
    <r>
      <rPr>
        <i/>
        <sz val="8"/>
        <rFont val="Arial"/>
        <family val="2"/>
        <charset val="204"/>
      </rPr>
      <t>Болезни нервной системы
Diseases of the nervous system</t>
    </r>
  </si>
  <si>
    <r>
      <t xml:space="preserve">Incidenta / </t>
    </r>
    <r>
      <rPr>
        <i/>
        <sz val="8"/>
        <rFont val="Arial Cyr"/>
        <charset val="238"/>
      </rPr>
      <t>Первичная заболеваемость</t>
    </r>
    <r>
      <rPr>
        <b/>
        <sz val="8"/>
        <rFont val="Arial CYR"/>
        <charset val="238"/>
      </rPr>
      <t xml:space="preserve"> / </t>
    </r>
    <r>
      <rPr>
        <i/>
        <sz val="8"/>
        <rFont val="Arial Cyr"/>
        <charset val="238"/>
      </rPr>
      <t>Incidence</t>
    </r>
  </si>
  <si>
    <r>
      <t xml:space="preserve">Prevalenta / </t>
    </r>
    <r>
      <rPr>
        <i/>
        <sz val="8"/>
        <rFont val="Arial Cyr"/>
        <charset val="238"/>
      </rPr>
      <t>Общая заболеваемость</t>
    </r>
    <r>
      <rPr>
        <b/>
        <sz val="8"/>
        <rFont val="Arial CYR"/>
        <charset val="238"/>
      </rPr>
      <t xml:space="preserve"> </t>
    </r>
    <r>
      <rPr>
        <sz val="8"/>
        <rFont val="Arial Cyr"/>
        <charset val="238"/>
      </rPr>
      <t xml:space="preserve">/ </t>
    </r>
    <r>
      <rPr>
        <i/>
        <sz val="8"/>
        <rFont val="Arial Cyr"/>
        <charset val="238"/>
      </rPr>
      <t>Prevalence</t>
    </r>
  </si>
  <si>
    <r>
      <t xml:space="preserve">La 100 000 locuitori/ </t>
    </r>
    <r>
      <rPr>
        <i/>
        <sz val="8"/>
        <rFont val="Arial Cyr"/>
        <charset val="204"/>
      </rPr>
      <t xml:space="preserve">на 100 000 жителей </t>
    </r>
    <r>
      <rPr>
        <sz val="8"/>
        <rFont val="Arial Cyr"/>
        <charset val="238"/>
      </rPr>
      <t xml:space="preserve">/ </t>
    </r>
    <r>
      <rPr>
        <i/>
        <sz val="8"/>
        <rFont val="Arial Cyr"/>
        <charset val="204"/>
      </rPr>
      <t>per 100 000 inhabitants</t>
    </r>
  </si>
  <si>
    <r>
      <t xml:space="preserve">Numărul bolnavilor aflaţi în evidenţă în instituţiile curativ-profilactice / </t>
    </r>
    <r>
      <rPr>
        <i/>
        <sz val="8"/>
        <rFont val="Arial Cyr"/>
        <charset val="204"/>
      </rPr>
      <t>Численность больных, состоящих на учете в лечебно-профилактических учреждениях</t>
    </r>
    <r>
      <rPr>
        <sz val="8"/>
        <rFont val="Arial Cyr"/>
        <charset val="238"/>
      </rPr>
      <t xml:space="preserve"> /</t>
    </r>
    <r>
      <rPr>
        <i/>
        <sz val="8"/>
        <rFont val="Arial Cyr"/>
        <charset val="204"/>
      </rPr>
      <t xml:space="preserve"> Number of ill persons under observation in the curative-prophylactic institutions</t>
    </r>
  </si>
  <si>
    <r>
      <t xml:space="preserve">Bolnavi luaţi în evidenţă cu diagnosticul stabilit pentru prima dată / </t>
    </r>
    <r>
      <rPr>
        <i/>
        <sz val="8"/>
        <rFont val="Arial Cyr"/>
        <charset val="204"/>
      </rPr>
      <t>Bзято под наблюдение больных с диагнозом, установленным впервые</t>
    </r>
    <r>
      <rPr>
        <sz val="8"/>
        <rFont val="Arial Cyr"/>
        <charset val="204"/>
      </rPr>
      <t xml:space="preserve"> / </t>
    </r>
    <r>
      <rPr>
        <i/>
        <sz val="8"/>
        <rFont val="Arial Cyr"/>
        <charset val="204"/>
      </rPr>
      <t>Ill persons under observation, with diagnosis set for the first time</t>
    </r>
  </si>
  <si>
    <r>
      <t xml:space="preserve">Infecția cu Coronavirus (COVID-19)
</t>
    </r>
    <r>
      <rPr>
        <i/>
        <sz val="8"/>
        <rFont val="Arial"/>
        <family val="2"/>
        <charset val="204"/>
      </rPr>
      <t>Коронавирус (COVID-19)
Coronavirus Infection (COVID-19)</t>
    </r>
  </si>
  <si>
    <t>...</t>
  </si>
  <si>
    <r>
      <t xml:space="preserve">8.1. Reţeaua instituţiilor medicale (la sfârşitul anului)
       </t>
    </r>
    <r>
      <rPr>
        <i/>
        <sz val="9"/>
        <color indexed="8"/>
        <rFont val="Arial"/>
        <family val="2"/>
        <charset val="204"/>
      </rPr>
      <t xml:space="preserve">Сеть медицинских учpеждений (на конец года)
       </t>
    </r>
    <r>
      <rPr>
        <i/>
        <sz val="9"/>
        <rFont val="Arial"/>
        <family val="2"/>
        <charset val="204"/>
      </rPr>
      <t>Network of medical i</t>
    </r>
    <r>
      <rPr>
        <i/>
        <sz val="9"/>
        <color indexed="8"/>
        <rFont val="Arial"/>
        <family val="2"/>
        <charset val="204"/>
      </rPr>
      <t>nstitutions (end-year)</t>
    </r>
  </si>
  <si>
    <r>
      <t xml:space="preserve">8.15. Morbiditatea populaţiei 
         </t>
    </r>
    <r>
      <rPr>
        <i/>
        <sz val="9"/>
        <rFont val="Arial"/>
        <family val="2"/>
        <charset val="204"/>
      </rPr>
      <t xml:space="preserve">Заболеваемость населения
         Population morbidity </t>
    </r>
  </si>
  <si>
    <t xml:space="preserve"> </t>
  </si>
  <si>
    <t xml:space="preserve">
1 026</t>
  </si>
  <si>
    <r>
      <t>medici de familie /</t>
    </r>
    <r>
      <rPr>
        <i/>
        <sz val="8"/>
        <rFont val="Arial"/>
        <family val="2"/>
        <charset val="204"/>
      </rPr>
      <t xml:space="preserve"> семейные врачи </t>
    </r>
    <r>
      <rPr>
        <sz val="8"/>
        <rFont val="Arial"/>
        <family val="2"/>
        <charset val="204"/>
      </rPr>
      <t>/</t>
    </r>
    <r>
      <rPr>
        <i/>
        <sz val="8"/>
        <rFont val="Arial"/>
        <family val="2"/>
        <charset val="204"/>
      </rPr>
      <t xml:space="preserve"> family docto</t>
    </r>
    <r>
      <rPr>
        <i/>
        <sz val="8"/>
        <rFont val="Arial"/>
        <family val="2"/>
      </rPr>
      <t>rs</t>
    </r>
  </si>
  <si>
    <t xml:space="preserve">
686</t>
  </si>
  <si>
    <r>
      <t xml:space="preserve">la 10000 locuitori
</t>
    </r>
    <r>
      <rPr>
        <i/>
        <sz val="8"/>
        <rFont val="Arial"/>
        <family val="2"/>
      </rPr>
      <t>на 10000 жителей
per 10000 inhabitants</t>
    </r>
  </si>
  <si>
    <r>
      <t xml:space="preserve">Bolnavi aflaţi în evidenţă cu diagnosticul stabilit pentru prima dată:
</t>
    </r>
    <r>
      <rPr>
        <i/>
        <sz val="8"/>
        <rFont val="Arial"/>
        <family val="2"/>
      </rPr>
      <t>Зарегистрировано больных с диагнозом, установленным впервые:
Registered ill persons, with the diagnosis set for the first time:</t>
    </r>
  </si>
  <si>
    <r>
      <t xml:space="preserve">total, mii persoane
</t>
    </r>
    <r>
      <rPr>
        <i/>
        <sz val="8"/>
        <rFont val="Arial"/>
        <family val="2"/>
      </rPr>
      <t>всего, тыс. человек
total, thou. persons</t>
    </r>
  </si>
  <si>
    <t xml:space="preserve">
22,5</t>
  </si>
  <si>
    <t xml:space="preserve">
1,3</t>
  </si>
  <si>
    <t xml:space="preserve">
9,6</t>
  </si>
  <si>
    <r>
      <t xml:space="preserve">1 </t>
    </r>
    <r>
      <rPr>
        <sz val="8"/>
        <rFont val="Arial Cyr"/>
        <charset val="204"/>
      </rPr>
      <t xml:space="preserve">Informația este prezentată inclusiv cu persoanele din partea stîngă a Nistrului și mun. Bender, care s-au adresat pentru 
   determinarea dizabilității
  </t>
    </r>
    <r>
      <rPr>
        <i/>
        <sz val="8"/>
        <rFont val="Arial Cyr"/>
        <charset val="204"/>
      </rPr>
      <t>Представленная информация включает и жителей левобережья Днестра и муниципия Бендер, которые 
   обратились для  установления ограничения возможностей
  The information presented includes persons from the districts of the left bank of the river Nistru and municipality Bender, 
  who  addressed to recognize the disability</t>
    </r>
  </si>
  <si>
    <r>
      <t>8.27. Copii în vârstă de 0-17 ani, recunoscuţi cu dizabilitate primară, pe clase de boli</t>
    </r>
    <r>
      <rPr>
        <b/>
        <vertAlign val="superscript"/>
        <sz val="9"/>
        <rFont val="Arial"/>
        <family val="2"/>
        <charset val="204"/>
      </rPr>
      <t>1</t>
    </r>
    <r>
      <rPr>
        <b/>
        <sz val="9"/>
        <rFont val="Arial"/>
        <family val="2"/>
        <charset val="204"/>
      </rPr>
      <t xml:space="preserve">
</t>
    </r>
    <r>
      <rPr>
        <i/>
        <sz val="9"/>
        <rFont val="Arial"/>
        <family val="2"/>
        <charset val="204"/>
      </rPr>
      <t xml:space="preserve">           Дети в возрасте 0-17 лет, впервые признанные с ограниченными  возможностями, по классам 
           болезней</t>
    </r>
    <r>
      <rPr>
        <i/>
        <vertAlign val="superscript"/>
        <sz val="9"/>
        <rFont val="Arial"/>
        <family val="2"/>
        <charset val="204"/>
      </rPr>
      <t>1</t>
    </r>
    <r>
      <rPr>
        <i/>
        <sz val="9"/>
        <rFont val="Arial"/>
        <family val="2"/>
        <charset val="204"/>
      </rPr>
      <t xml:space="preserve">
           Children aged 0-17 years, recorded with primary disability, by classes of diseases</t>
    </r>
    <r>
      <rPr>
        <i/>
        <vertAlign val="superscript"/>
        <sz val="9"/>
        <rFont val="Arial"/>
        <family val="2"/>
        <charset val="204"/>
      </rPr>
      <t>1</t>
    </r>
  </si>
  <si>
    <t xml:space="preserve">
18</t>
  </si>
  <si>
    <t xml:space="preserve">
0,03</t>
  </si>
  <si>
    <t xml:space="preserve">   В общее количество врачей также входят врачи республиканских и частных учреждений, которые не могут быть 
   распределены по территориальному профилю. В общее количество врачей не входят специалисты с высшим 
   немедицинским образованием, занимающие медицинские должности</t>
  </si>
  <si>
    <t xml:space="preserve">   In the total number of doctors are included doctors from republican and private institutions that cannot be assigned 
   in territorial profile.The total number of doctors does not include specialists with non-medical higher education who hold 
   medical positions</t>
  </si>
  <si>
    <t xml:space="preserve">
514</t>
  </si>
  <si>
    <t xml:space="preserve">
1 642</t>
  </si>
  <si>
    <t xml:space="preserve">
1 128</t>
  </si>
  <si>
    <r>
      <t xml:space="preserve">1 </t>
    </r>
    <r>
      <rPr>
        <sz val="8"/>
        <rFont val="Arial Cyr"/>
        <charset val="204"/>
      </rPr>
      <t xml:space="preserve">Informația este prezentată inclusiv cu persoanele din partea stângă a Nistrului și mun. Bender, care s-au adresat pentru determinarea 
  dizabilității
  </t>
    </r>
    <r>
      <rPr>
        <i/>
        <sz val="8"/>
        <rFont val="Arial Cyr"/>
        <charset val="204"/>
      </rPr>
      <t>Представленная информация включает и жителей левобережья Днестра и муниципия Бендер, которые обратились для 
  установления ограничения возможностей
  The information presented includes persons from the districts of the left bank of the river Nistru and municipality Bender, who 
  addressed to recognize the disability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</si>
</sst>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5">
    <font>
      <sz val="10"/>
      <name val="Arial Cyr"/>
      <charset val="204"/>
    </font>
    <font>
      <sz val="8"/>
      <name val="Arial"/>
      <family val="2"/>
      <charset val="204"/>
    </font>
    <font>
      <i/>
      <sz val="8"/>
      <name val="Arial"/>
      <family val="2"/>
      <charset val="204"/>
    </font>
    <font>
      <sz val="8"/>
      <name val="Arial Cyr"/>
      <charset val="204"/>
    </font>
    <font>
      <b/>
      <sz val="9"/>
      <color indexed="8"/>
      <name val="Arial"/>
      <family val="2"/>
      <charset val="204"/>
    </font>
    <font>
      <i/>
      <sz val="9"/>
      <color indexed="8"/>
      <name val="Arial"/>
      <family val="2"/>
      <charset val="204"/>
    </font>
    <font>
      <b/>
      <sz val="8"/>
      <name val="Arial"/>
      <family val="2"/>
      <charset val="204"/>
    </font>
    <font>
      <i/>
      <sz val="8"/>
      <name val="Arial Cyr"/>
    </font>
    <font>
      <sz val="8"/>
      <name val="Arial Cyr"/>
    </font>
    <font>
      <sz val="8"/>
      <color indexed="8"/>
      <name val="Arial"/>
      <family val="2"/>
      <charset val="204"/>
    </font>
    <font>
      <i/>
      <sz val="8"/>
      <color indexed="8"/>
      <name val="Arial"/>
      <family val="2"/>
      <charset val="204"/>
    </font>
    <font>
      <b/>
      <sz val="8"/>
      <name val="Arial "/>
      <charset val="238"/>
    </font>
    <font>
      <sz val="8"/>
      <name val="Arial "/>
      <charset val="238"/>
    </font>
    <font>
      <sz val="9"/>
      <color indexed="8"/>
      <name val="Arial"/>
      <family val="2"/>
      <charset val="204"/>
    </font>
    <font>
      <b/>
      <sz val="9"/>
      <name val="Arial"/>
      <family val="2"/>
      <charset val="204"/>
    </font>
    <font>
      <i/>
      <sz val="9"/>
      <name val="Arial"/>
      <family val="2"/>
      <charset val="204"/>
    </font>
    <font>
      <b/>
      <sz val="8"/>
      <name val="Arial CYR"/>
      <charset val="238"/>
    </font>
    <font>
      <vertAlign val="superscript"/>
      <sz val="8"/>
      <name val="Arial"/>
      <family val="2"/>
      <charset val="204"/>
    </font>
    <font>
      <i/>
      <vertAlign val="superscript"/>
      <sz val="8"/>
      <name val="Arial"/>
      <family val="2"/>
      <charset val="204"/>
    </font>
    <font>
      <vertAlign val="superscript"/>
      <sz val="10"/>
      <color indexed="8"/>
      <name val="Arial"/>
      <family val="2"/>
      <charset val="204"/>
    </font>
    <font>
      <b/>
      <vertAlign val="superscript"/>
      <sz val="9"/>
      <name val="Arial"/>
      <family val="2"/>
      <charset val="204"/>
    </font>
    <font>
      <i/>
      <vertAlign val="superscript"/>
      <sz val="9"/>
      <name val="Arial"/>
      <family val="2"/>
      <charset val="204"/>
    </font>
    <font>
      <vertAlign val="superscript"/>
      <sz val="8"/>
      <color indexed="8"/>
      <name val="Arial"/>
      <family val="2"/>
      <charset val="204"/>
    </font>
    <font>
      <b/>
      <i/>
      <sz val="8"/>
      <name val="Arial Cyr"/>
      <charset val="238"/>
    </font>
    <font>
      <i/>
      <sz val="8"/>
      <name val="Arial Cyr"/>
      <charset val="238"/>
    </font>
    <font>
      <sz val="8"/>
      <name val="Arial Cyr"/>
      <charset val="238"/>
    </font>
    <font>
      <sz val="9"/>
      <name val="Arial"/>
      <family val="2"/>
      <charset val="204"/>
    </font>
    <font>
      <sz val="8"/>
      <name val="Ariel"/>
      <charset val="238"/>
    </font>
    <font>
      <b/>
      <sz val="10"/>
      <name val="Arial Cyr"/>
      <charset val="238"/>
    </font>
    <font>
      <i/>
      <sz val="9"/>
      <color indexed="10"/>
      <name val="Arial"/>
      <family val="2"/>
      <charset val="204"/>
    </font>
    <font>
      <b/>
      <sz val="8"/>
      <name val="Arial Cyr"/>
    </font>
    <font>
      <i/>
      <vertAlign val="superscript"/>
      <sz val="8"/>
      <name val="Arial CYR"/>
      <charset val="238"/>
    </font>
    <font>
      <b/>
      <vertAlign val="superscript"/>
      <sz val="8"/>
      <name val="Arial"/>
      <family val="2"/>
      <charset val="204"/>
    </font>
    <font>
      <vertAlign val="superscript"/>
      <sz val="8"/>
      <name val="Arial Cyr"/>
      <charset val="238"/>
    </font>
    <font>
      <i/>
      <sz val="8"/>
      <color indexed="10"/>
      <name val="Arial"/>
      <family val="2"/>
      <charset val="204"/>
    </font>
    <font>
      <b/>
      <i/>
      <sz val="8"/>
      <name val="Arial"/>
      <family val="2"/>
      <charset val="204"/>
    </font>
    <font>
      <vertAlign val="superscript"/>
      <sz val="8"/>
      <name val="Arial Cyr"/>
      <charset val="204"/>
    </font>
    <font>
      <i/>
      <sz val="8"/>
      <name val="Arial Cyr"/>
      <charset val="204"/>
    </font>
    <font>
      <b/>
      <sz val="8"/>
      <name val="Arial Cyr"/>
      <charset val="204"/>
    </font>
    <font>
      <sz val="11"/>
      <color theme="1"/>
      <name val="Calibri"/>
      <family val="2"/>
      <charset val="238"/>
      <scheme val="minor"/>
    </font>
    <font>
      <sz val="11"/>
      <color rgb="FF000000"/>
      <name val="Calibri"/>
      <family val="2"/>
    </font>
    <font>
      <sz val="8"/>
      <color theme="1"/>
      <name val="Arial"/>
      <family val="2"/>
      <charset val="204"/>
    </font>
    <font>
      <sz val="8"/>
      <color rgb="FF000000"/>
      <name val="Arial"/>
      <family val="2"/>
      <charset val="204"/>
    </font>
    <font>
      <sz val="10"/>
      <color rgb="FFFF0000"/>
      <name val="Arial Cyr"/>
      <charset val="204"/>
    </font>
    <font>
      <sz val="10"/>
      <color rgb="FFFF0000"/>
      <name val="Arial Cyr"/>
      <charset val="238"/>
    </font>
    <font>
      <b/>
      <sz val="8"/>
      <color theme="1"/>
      <name val="Arial"/>
      <family val="2"/>
      <charset val="204"/>
    </font>
    <font>
      <i/>
      <sz val="8"/>
      <color rgb="FFFF0000"/>
      <name val="Arial"/>
      <family val="2"/>
      <charset val="204"/>
    </font>
    <font>
      <sz val="8"/>
      <color rgb="FFFF0000"/>
      <name val="Arial Cyr"/>
      <charset val="204"/>
    </font>
    <font>
      <sz val="8"/>
      <name val="Ariel"/>
      <charset val="204"/>
    </font>
    <font>
      <b/>
      <sz val="9"/>
      <color theme="1"/>
      <name val="Times New Roman"/>
      <family val="1"/>
      <charset val="204"/>
    </font>
    <font>
      <sz val="9"/>
      <color theme="1"/>
      <name val="Times New Roman"/>
      <family val="1"/>
      <charset val="204"/>
    </font>
    <font>
      <sz val="8"/>
      <name val="Arial"/>
      <family val="2"/>
    </font>
    <font>
      <b/>
      <sz val="8"/>
      <color theme="1"/>
      <name val="Arial"/>
      <family val="2"/>
    </font>
    <font>
      <i/>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39" fillId="0" borderId="0"/>
    <xf numFmtId="0" fontId="40" fillId="0" borderId="0" applyNumberFormat="0" applyBorder="0" applyAlignment="0"/>
  </cellStyleXfs>
  <cellXfs count="358">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3" xfId="0" applyFont="1" applyBorder="1" applyAlignment="1">
      <alignment horizontal="left" wrapText="1" indent="1"/>
    </xf>
    <xf numFmtId="0" fontId="0" fillId="0" borderId="0" xfId="0" applyAlignment="1">
      <alignment horizontal="right" indent="1"/>
    </xf>
    <xf numFmtId="3" fontId="1" fillId="0" borderId="0" xfId="0" applyNumberFormat="1" applyFont="1" applyAlignment="1">
      <alignment horizontal="right" wrapText="1"/>
    </xf>
    <xf numFmtId="3" fontId="1" fillId="0" borderId="5" xfId="0" applyNumberFormat="1" applyFont="1" applyBorder="1" applyAlignment="1">
      <alignment horizontal="right" wrapText="1"/>
    </xf>
    <xf numFmtId="0" fontId="3" fillId="0" borderId="6" xfId="0" applyFont="1" applyBorder="1" applyAlignment="1">
      <alignment horizontal="center" vertical="center"/>
    </xf>
    <xf numFmtId="3" fontId="0" fillId="0" borderId="0" xfId="0" applyNumberFormat="1" applyAlignment="1">
      <alignment horizontal="right"/>
    </xf>
    <xf numFmtId="0" fontId="1" fillId="0" borderId="3" xfId="0" applyFont="1" applyBorder="1" applyAlignment="1">
      <alignment horizontal="left" wrapText="1" indent="2"/>
    </xf>
    <xf numFmtId="3" fontId="1" fillId="0" borderId="0" xfId="0" applyNumberFormat="1" applyFont="1" applyAlignment="1">
      <alignment horizontal="right"/>
    </xf>
    <xf numFmtId="0" fontId="1" fillId="0" borderId="0" xfId="0" applyFont="1" applyAlignment="1">
      <alignment horizontal="right" wrapText="1"/>
    </xf>
    <xf numFmtId="0" fontId="1" fillId="0" borderId="0" xfId="0" applyFont="1" applyAlignment="1">
      <alignment horizontal="right" vertical="top" wrapText="1" indent="1"/>
    </xf>
    <xf numFmtId="164" fontId="6" fillId="0" borderId="0" xfId="0" applyNumberFormat="1" applyFont="1" applyAlignment="1">
      <alignment horizontal="right" wrapText="1"/>
    </xf>
    <xf numFmtId="164" fontId="11" fillId="0" borderId="0" xfId="0" applyNumberFormat="1" applyFont="1"/>
    <xf numFmtId="164" fontId="12" fillId="0" borderId="0" xfId="0" applyNumberFormat="1" applyFont="1"/>
    <xf numFmtId="164" fontId="1" fillId="0" borderId="0" xfId="0" applyNumberFormat="1" applyFont="1" applyAlignment="1">
      <alignment horizontal="right" wrapText="1"/>
    </xf>
    <xf numFmtId="164" fontId="1" fillId="0" borderId="5" xfId="0" applyNumberFormat="1" applyFont="1" applyBorder="1" applyAlignment="1">
      <alignment horizontal="right" wrapText="1"/>
    </xf>
    <xf numFmtId="0" fontId="13" fillId="0" borderId="0" xfId="0" applyFont="1"/>
    <xf numFmtId="0" fontId="9" fillId="0" borderId="7" xfId="0" applyFont="1" applyBorder="1" applyAlignment="1">
      <alignment horizontal="center" vertical="center"/>
    </xf>
    <xf numFmtId="0" fontId="9" fillId="0" borderId="0" xfId="0" applyFont="1" applyAlignment="1">
      <alignment wrapText="1"/>
    </xf>
    <xf numFmtId="0" fontId="9" fillId="0" borderId="0" xfId="0" applyFont="1" applyAlignment="1">
      <alignment horizontal="center" vertical="top"/>
    </xf>
    <xf numFmtId="0" fontId="9" fillId="0" borderId="0" xfId="0" applyFont="1"/>
    <xf numFmtId="0" fontId="9" fillId="0" borderId="5" xfId="0" applyFont="1" applyBorder="1" applyAlignment="1">
      <alignment wrapText="1"/>
    </xf>
    <xf numFmtId="0" fontId="1" fillId="0" borderId="6" xfId="0" applyFont="1" applyBorder="1" applyAlignment="1">
      <alignment horizontal="center" vertical="center" wrapText="1"/>
    </xf>
    <xf numFmtId="0" fontId="6" fillId="0" borderId="3" xfId="0" applyFont="1" applyBorder="1" applyAlignment="1">
      <alignment vertical="top" wrapText="1"/>
    </xf>
    <xf numFmtId="3" fontId="6" fillId="0" borderId="0" xfId="0" applyNumberFormat="1" applyFont="1" applyAlignment="1">
      <alignment horizontal="right" wrapText="1"/>
    </xf>
    <xf numFmtId="0" fontId="1" fillId="0" borderId="3" xfId="0" applyFont="1" applyBorder="1" applyAlignment="1">
      <alignment horizontal="left" vertical="top" wrapText="1" indent="2"/>
    </xf>
    <xf numFmtId="0" fontId="1" fillId="0" borderId="3" xfId="0" applyFont="1" applyBorder="1" applyAlignment="1">
      <alignment horizontal="left" vertical="top" wrapText="1" indent="1"/>
    </xf>
    <xf numFmtId="164" fontId="6" fillId="0" borderId="0" xfId="0" applyNumberFormat="1" applyFont="1" applyAlignment="1">
      <alignment horizontal="right"/>
    </xf>
    <xf numFmtId="164" fontId="1" fillId="0" borderId="0" xfId="0" applyNumberFormat="1" applyFont="1" applyAlignment="1">
      <alignment horizontal="right"/>
    </xf>
    <xf numFmtId="164" fontId="6" fillId="0" borderId="0" xfId="0" applyNumberFormat="1" applyFont="1"/>
    <xf numFmtId="164" fontId="1" fillId="0" borderId="0" xfId="0" applyNumberFormat="1" applyFont="1"/>
    <xf numFmtId="0" fontId="1" fillId="0" borderId="0" xfId="0" applyFont="1"/>
    <xf numFmtId="0" fontId="1" fillId="0" borderId="8" xfId="0" applyFont="1" applyBorder="1" applyAlignment="1">
      <alignment horizontal="left" vertical="top" wrapText="1" indent="1"/>
    </xf>
    <xf numFmtId="164" fontId="12" fillId="0" borderId="5" xfId="0" applyNumberFormat="1" applyFont="1" applyBorder="1"/>
    <xf numFmtId="164" fontId="1" fillId="0" borderId="5" xfId="0" applyNumberFormat="1" applyFont="1" applyBorder="1"/>
    <xf numFmtId="0" fontId="6" fillId="0" borderId="4" xfId="0" applyFont="1" applyBorder="1" applyAlignment="1">
      <alignment vertical="top" wrapText="1"/>
    </xf>
    <xf numFmtId="0" fontId="6" fillId="0" borderId="3" xfId="0" applyFont="1" applyBorder="1" applyAlignment="1">
      <alignment horizontal="left" vertical="top" wrapText="1" indent="1"/>
    </xf>
    <xf numFmtId="0" fontId="1" fillId="0" borderId="3" xfId="0" applyFont="1" applyBorder="1" applyAlignment="1">
      <alignment horizontal="left" vertical="top" wrapText="1" indent="3"/>
    </xf>
    <xf numFmtId="0" fontId="1" fillId="0" borderId="3" xfId="0" applyFont="1" applyBorder="1" applyAlignment="1">
      <alignment vertical="top" wrapText="1"/>
    </xf>
    <xf numFmtId="0" fontId="6" fillId="0" borderId="3" xfId="0" applyFont="1" applyBorder="1" applyAlignment="1">
      <alignment horizontal="left" vertical="top" wrapText="1" indent="2"/>
    </xf>
    <xf numFmtId="0" fontId="1" fillId="0" borderId="3" xfId="0" applyFont="1" applyBorder="1" applyAlignment="1">
      <alignment wrapText="1"/>
    </xf>
    <xf numFmtId="3" fontId="1" fillId="0" borderId="0" xfId="0" applyNumberFormat="1" applyFont="1"/>
    <xf numFmtId="0" fontId="1" fillId="0" borderId="0" xfId="0" applyFont="1" applyAlignment="1">
      <alignment horizontal="right"/>
    </xf>
    <xf numFmtId="0" fontId="3" fillId="0" borderId="0" xfId="0" applyFont="1"/>
    <xf numFmtId="1" fontId="1" fillId="0" borderId="0" xfId="0" applyNumberFormat="1" applyFont="1" applyAlignment="1">
      <alignment horizontal="right"/>
    </xf>
    <xf numFmtId="1" fontId="1" fillId="0" borderId="5" xfId="0" applyNumberFormat="1" applyFont="1" applyBorder="1" applyAlignment="1">
      <alignment horizontal="right"/>
    </xf>
    <xf numFmtId="0" fontId="1" fillId="0" borderId="7" xfId="0" applyFont="1" applyBorder="1" applyAlignment="1">
      <alignment wrapText="1"/>
    </xf>
    <xf numFmtId="0" fontId="1" fillId="0" borderId="8" xfId="0" applyFont="1" applyBorder="1" applyAlignment="1">
      <alignment wrapText="1"/>
    </xf>
    <xf numFmtId="1" fontId="41" fillId="0" borderId="5" xfId="0" applyNumberFormat="1" applyFont="1" applyBorder="1" applyAlignment="1">
      <alignment vertical="top"/>
    </xf>
    <xf numFmtId="0" fontId="1" fillId="0" borderId="0" xfId="0" applyFont="1" applyAlignment="1">
      <alignment wrapText="1"/>
    </xf>
    <xf numFmtId="0" fontId="1" fillId="0" borderId="7" xfId="0" applyFont="1" applyBorder="1" applyAlignment="1">
      <alignment horizontal="center" vertical="center" wrapText="1"/>
    </xf>
    <xf numFmtId="0" fontId="6" fillId="0" borderId="3" xfId="0" applyFont="1" applyBorder="1" applyAlignment="1">
      <alignment vertical="center" wrapText="1"/>
    </xf>
    <xf numFmtId="165" fontId="6" fillId="0" borderId="0" xfId="0" applyNumberFormat="1" applyFont="1" applyAlignment="1">
      <alignment horizontal="right" wrapText="1"/>
    </xf>
    <xf numFmtId="165" fontId="1" fillId="0" borderId="0" xfId="0" applyNumberFormat="1" applyFont="1" applyAlignment="1">
      <alignment horizontal="right" wrapText="1"/>
    </xf>
    <xf numFmtId="165" fontId="1" fillId="0" borderId="0" xfId="0" applyNumberFormat="1" applyFont="1" applyAlignment="1">
      <alignment horizontal="right"/>
    </xf>
    <xf numFmtId="164" fontId="16" fillId="0" borderId="0" xfId="0" applyNumberFormat="1" applyFont="1"/>
    <xf numFmtId="164" fontId="3" fillId="0" borderId="0" xfId="0" applyNumberFormat="1" applyFont="1"/>
    <xf numFmtId="0" fontId="1" fillId="0" borderId="8" xfId="0" applyFont="1" applyBorder="1" applyAlignment="1">
      <alignment horizontal="left" wrapText="1" indent="1"/>
    </xf>
    <xf numFmtId="0" fontId="1" fillId="0" borderId="4" xfId="0" applyFont="1" applyBorder="1" applyAlignment="1">
      <alignment wrapText="1"/>
    </xf>
    <xf numFmtId="0" fontId="1" fillId="0" borderId="5" xfId="0" applyFont="1" applyBorder="1" applyAlignment="1">
      <alignment horizontal="right" wrapText="1"/>
    </xf>
    <xf numFmtId="0" fontId="1" fillId="0" borderId="4" xfId="0" applyFont="1" applyBorder="1" applyAlignment="1">
      <alignment vertical="top" wrapText="1"/>
    </xf>
    <xf numFmtId="3" fontId="1" fillId="0" borderId="0" xfId="0" applyNumberFormat="1" applyFont="1" applyAlignment="1">
      <alignment horizontal="right" vertical="top" wrapText="1"/>
    </xf>
    <xf numFmtId="3" fontId="1" fillId="0" borderId="0" xfId="0" applyNumberFormat="1" applyFont="1" applyAlignment="1">
      <alignment vertical="top"/>
    </xf>
    <xf numFmtId="1" fontId="1" fillId="0" borderId="0" xfId="0" applyNumberFormat="1" applyFont="1"/>
    <xf numFmtId="1" fontId="1" fillId="0" borderId="0" xfId="0" applyNumberFormat="1" applyFont="1" applyAlignment="1">
      <alignment horizontal="right" wrapText="1"/>
    </xf>
    <xf numFmtId="0" fontId="41" fillId="0" borderId="2" xfId="0" applyFont="1" applyBorder="1"/>
    <xf numFmtId="0" fontId="1" fillId="0" borderId="9" xfId="0" applyFont="1" applyBorder="1" applyAlignment="1">
      <alignment vertical="top" wrapText="1"/>
    </xf>
    <xf numFmtId="164" fontId="1" fillId="0" borderId="0" xfId="0" applyNumberFormat="1" applyFont="1" applyAlignment="1">
      <alignment horizontal="right" vertical="top" wrapText="1"/>
    </xf>
    <xf numFmtId="164" fontId="1" fillId="0" borderId="0" xfId="0" applyNumberFormat="1" applyFont="1" applyAlignment="1">
      <alignment vertical="top"/>
    </xf>
    <xf numFmtId="164" fontId="41" fillId="0" borderId="0" xfId="0" applyNumberFormat="1" applyFont="1" applyAlignment="1">
      <alignment vertical="top"/>
    </xf>
    <xf numFmtId="0" fontId="41" fillId="0" borderId="10" xfId="0" applyFont="1" applyBorder="1" applyAlignment="1">
      <alignment horizontal="left" vertical="top"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right" wrapText="1" indent="1"/>
    </xf>
    <xf numFmtId="0" fontId="1" fillId="0" borderId="5" xfId="0" applyFont="1" applyBorder="1" applyAlignment="1">
      <alignment horizontal="center" vertical="center" wrapText="1"/>
    </xf>
    <xf numFmtId="0" fontId="6" fillId="0" borderId="4" xfId="0" applyFont="1" applyBorder="1" applyAlignment="1">
      <alignment horizontal="left" vertical="top" wrapText="1"/>
    </xf>
    <xf numFmtId="0" fontId="9" fillId="0" borderId="3" xfId="0" applyFont="1" applyBorder="1" applyAlignment="1">
      <alignment horizontal="left" wrapText="1" indent="1"/>
    </xf>
    <xf numFmtId="0" fontId="6" fillId="0" borderId="3" xfId="0" applyFont="1" applyBorder="1" applyAlignment="1">
      <alignment horizontal="left" wrapText="1"/>
    </xf>
    <xf numFmtId="165" fontId="0" fillId="0" borderId="0" xfId="0" applyNumberFormat="1"/>
    <xf numFmtId="0" fontId="41" fillId="0" borderId="6" xfId="0" applyFont="1" applyBorder="1" applyAlignment="1">
      <alignment horizontal="center" vertical="center"/>
    </xf>
    <xf numFmtId="3" fontId="41" fillId="0" borderId="0" xfId="0" applyNumberFormat="1" applyFont="1"/>
    <xf numFmtId="0" fontId="41" fillId="0" borderId="0" xfId="0" applyFont="1"/>
    <xf numFmtId="164" fontId="0" fillId="0" borderId="0" xfId="0" applyNumberFormat="1"/>
    <xf numFmtId="3" fontId="1" fillId="0" borderId="0" xfId="0" applyNumberFormat="1" applyFont="1" applyAlignment="1">
      <alignment wrapText="1"/>
    </xf>
    <xf numFmtId="0" fontId="42" fillId="0" borderId="0" xfId="1" applyFont="1"/>
    <xf numFmtId="3" fontId="42" fillId="0" borderId="0" xfId="1" applyNumberFormat="1" applyFont="1"/>
    <xf numFmtId="0" fontId="1" fillId="0" borderId="8" xfId="0" applyFont="1" applyBorder="1" applyAlignment="1">
      <alignment horizontal="left" vertical="top" wrapText="1" indent="2"/>
    </xf>
    <xf numFmtId="0" fontId="1" fillId="0" borderId="5" xfId="0" applyFont="1" applyBorder="1" applyAlignment="1">
      <alignment horizontal="right"/>
    </xf>
    <xf numFmtId="0" fontId="6" fillId="0" borderId="3" xfId="0" applyFont="1" applyBorder="1" applyAlignment="1">
      <alignment horizontal="left" vertical="top" wrapText="1"/>
    </xf>
    <xf numFmtId="0" fontId="6" fillId="0" borderId="4" xfId="0" applyFont="1" applyBorder="1" applyAlignment="1">
      <alignment horizontal="left" wrapText="1"/>
    </xf>
    <xf numFmtId="0" fontId="2" fillId="0" borderId="3" xfId="0" applyFont="1" applyBorder="1" applyAlignment="1">
      <alignment horizontal="left" vertical="top" wrapText="1" indent="3"/>
    </xf>
    <xf numFmtId="3" fontId="1" fillId="0" borderId="5" xfId="0" applyNumberFormat="1" applyFont="1" applyBorder="1"/>
    <xf numFmtId="3" fontId="6" fillId="0" borderId="0" xfId="0" applyNumberFormat="1" applyFont="1"/>
    <xf numFmtId="0" fontId="6" fillId="0" borderId="3" xfId="0" applyFont="1" applyBorder="1" applyAlignment="1">
      <alignment wrapText="1"/>
    </xf>
    <xf numFmtId="3" fontId="0" fillId="0" borderId="0" xfId="0" applyNumberFormat="1"/>
    <xf numFmtId="0" fontId="27" fillId="0" borderId="0" xfId="0" applyFont="1"/>
    <xf numFmtId="0" fontId="27" fillId="0" borderId="0" xfId="0" applyFont="1" applyAlignment="1">
      <alignment vertical="top"/>
    </xf>
    <xf numFmtId="3" fontId="6" fillId="0" borderId="0" xfId="0" applyNumberFormat="1" applyFont="1" applyAlignment="1">
      <alignment horizontal="right"/>
    </xf>
    <xf numFmtId="0" fontId="43" fillId="0" borderId="0" xfId="0" applyFont="1"/>
    <xf numFmtId="0" fontId="0" fillId="0" borderId="0" xfId="0" applyAlignment="1">
      <alignment horizontal="right"/>
    </xf>
    <xf numFmtId="0" fontId="0" fillId="0" borderId="0" xfId="0" applyAlignment="1">
      <alignment horizontal="left" indent="3"/>
    </xf>
    <xf numFmtId="0" fontId="1" fillId="0" borderId="3" xfId="0" applyFont="1" applyBorder="1" applyAlignment="1">
      <alignment vertical="center" wrapText="1"/>
    </xf>
    <xf numFmtId="0" fontId="0" fillId="0" borderId="0" xfId="0" applyAlignment="1">
      <alignment vertical="center"/>
    </xf>
    <xf numFmtId="0" fontId="0" fillId="0" borderId="0" xfId="0" applyAlignment="1">
      <alignment wrapText="1"/>
    </xf>
    <xf numFmtId="0" fontId="1" fillId="0" borderId="0" xfId="0" applyFont="1" applyAlignment="1">
      <alignment horizontal="right" vertical="top" wrapText="1"/>
    </xf>
    <xf numFmtId="0" fontId="3" fillId="0" borderId="5" xfId="0" applyFont="1" applyBorder="1"/>
    <xf numFmtId="165" fontId="3" fillId="0" borderId="0" xfId="0" applyNumberFormat="1" applyFont="1"/>
    <xf numFmtId="1" fontId="3" fillId="0" borderId="0" xfId="0" applyNumberFormat="1" applyFont="1"/>
    <xf numFmtId="0" fontId="3" fillId="0" borderId="0" xfId="0" applyFont="1" applyAlignment="1">
      <alignment vertical="top"/>
    </xf>
    <xf numFmtId="0" fontId="44" fillId="0" borderId="0" xfId="0" applyFont="1"/>
    <xf numFmtId="164" fontId="3" fillId="0" borderId="5" xfId="0" applyNumberFormat="1" applyFont="1" applyBorder="1"/>
    <xf numFmtId="164" fontId="25" fillId="0" borderId="0" xfId="0" applyNumberFormat="1" applyFont="1"/>
    <xf numFmtId="0" fontId="1" fillId="2" borderId="1" xfId="0" applyFont="1" applyFill="1" applyBorder="1" applyAlignment="1">
      <alignment horizontal="center" vertical="center" wrapText="1"/>
    </xf>
    <xf numFmtId="0" fontId="3" fillId="2" borderId="6" xfId="0" applyFont="1" applyFill="1" applyBorder="1" applyAlignment="1">
      <alignment horizontal="center" vertical="center"/>
    </xf>
    <xf numFmtId="164" fontId="9" fillId="0" borderId="5" xfId="0" applyNumberFormat="1" applyFont="1" applyBorder="1" applyAlignment="1">
      <alignment horizontal="center" vertical="top"/>
    </xf>
    <xf numFmtId="164" fontId="9" fillId="0" borderId="5" xfId="0" applyNumberFormat="1" applyFont="1" applyBorder="1" applyAlignment="1">
      <alignment vertical="top"/>
    </xf>
    <xf numFmtId="164" fontId="3" fillId="0" borderId="5" xfId="0" applyNumberFormat="1" applyFont="1" applyBorder="1" applyAlignment="1">
      <alignment vertical="top"/>
    </xf>
    <xf numFmtId="1" fontId="1" fillId="0" borderId="5" xfId="0" applyNumberFormat="1" applyFont="1" applyBorder="1" applyAlignment="1">
      <alignment horizontal="right" vertical="top" wrapText="1"/>
    </xf>
    <xf numFmtId="1" fontId="27" fillId="0" borderId="5" xfId="0" applyNumberFormat="1" applyFont="1" applyBorder="1" applyAlignment="1">
      <alignment vertical="top"/>
    </xf>
    <xf numFmtId="1" fontId="3" fillId="0" borderId="5" xfId="0" applyNumberFormat="1" applyFont="1" applyBorder="1" applyAlignment="1">
      <alignment vertical="top"/>
    </xf>
    <xf numFmtId="3" fontId="3" fillId="0" borderId="0" xfId="0" applyNumberFormat="1" applyFont="1"/>
    <xf numFmtId="3" fontId="16" fillId="0" borderId="0" xfId="0" applyNumberFormat="1" applyFont="1"/>
    <xf numFmtId="3" fontId="16" fillId="0" borderId="0" xfId="0" applyNumberFormat="1" applyFont="1" applyAlignment="1">
      <alignment horizontal="right" indent="1"/>
    </xf>
    <xf numFmtId="3" fontId="8" fillId="0" borderId="0" xfId="0" applyNumberFormat="1" applyFont="1"/>
    <xf numFmtId="0" fontId="8" fillId="0" borderId="0" xfId="0" applyFont="1"/>
    <xf numFmtId="3" fontId="8" fillId="0" borderId="0" xfId="0" applyNumberFormat="1" applyFont="1" applyAlignment="1">
      <alignment vertical="top"/>
    </xf>
    <xf numFmtId="0" fontId="3" fillId="0" borderId="3" xfId="0" applyFont="1" applyBorder="1" applyAlignment="1">
      <alignment horizontal="left" vertical="top" wrapText="1" indent="1"/>
    </xf>
    <xf numFmtId="3" fontId="45" fillId="0" borderId="0" xfId="0" applyNumberFormat="1" applyFont="1"/>
    <xf numFmtId="1" fontId="0" fillId="0" borderId="0" xfId="0" applyNumberFormat="1"/>
    <xf numFmtId="0" fontId="0" fillId="2" borderId="0" xfId="0" applyFill="1"/>
    <xf numFmtId="3" fontId="41" fillId="0" borderId="0" xfId="0" applyNumberFormat="1" applyFont="1" applyAlignment="1">
      <alignment vertical="top"/>
    </xf>
    <xf numFmtId="164" fontId="12" fillId="0" borderId="0" xfId="0" applyNumberFormat="1" applyFont="1" applyAlignment="1">
      <alignment vertical="top"/>
    </xf>
    <xf numFmtId="164" fontId="3" fillId="0" borderId="0" xfId="0" applyNumberFormat="1" applyFont="1" applyAlignment="1">
      <alignment vertical="top"/>
    </xf>
    <xf numFmtId="164" fontId="27" fillId="0" borderId="0" xfId="0" applyNumberFormat="1" applyFont="1" applyAlignment="1">
      <alignment vertical="top"/>
    </xf>
    <xf numFmtId="3" fontId="3" fillId="0" borderId="5" xfId="0" applyNumberFormat="1" applyFont="1" applyBorder="1"/>
    <xf numFmtId="164" fontId="3" fillId="0" borderId="0" xfId="0" applyNumberFormat="1" applyFont="1" applyAlignment="1">
      <alignment horizontal="center"/>
    </xf>
    <xf numFmtId="3" fontId="25" fillId="0" borderId="0" xfId="0" applyNumberFormat="1" applyFont="1" applyAlignment="1">
      <alignment horizontal="right" indent="1"/>
    </xf>
    <xf numFmtId="0" fontId="46" fillId="0" borderId="0" xfId="0" applyFont="1" applyAlignment="1">
      <alignment vertical="top" wrapText="1"/>
    </xf>
    <xf numFmtId="0" fontId="46" fillId="0" borderId="0" xfId="0" applyFont="1" applyAlignment="1">
      <alignment vertical="center" wrapText="1"/>
    </xf>
    <xf numFmtId="3" fontId="1" fillId="0" borderId="0" xfId="0" applyNumberFormat="1" applyFont="1" applyAlignment="1">
      <alignment horizontal="right" indent="1"/>
    </xf>
    <xf numFmtId="1" fontId="1" fillId="0" borderId="0" xfId="0" applyNumberFormat="1" applyFont="1" applyAlignment="1">
      <alignment horizontal="right" indent="1"/>
    </xf>
    <xf numFmtId="3" fontId="6" fillId="0" borderId="0" xfId="0" applyNumberFormat="1" applyFont="1" applyAlignment="1">
      <alignment horizontal="right" indent="1"/>
    </xf>
    <xf numFmtId="1" fontId="6" fillId="0" borderId="0" xfId="0" applyNumberFormat="1" applyFont="1" applyAlignment="1">
      <alignment horizontal="right" indent="1"/>
    </xf>
    <xf numFmtId="3" fontId="3" fillId="0" borderId="0" xfId="0" applyNumberFormat="1" applyFont="1" applyAlignment="1">
      <alignment horizontal="right"/>
    </xf>
    <xf numFmtId="3" fontId="6" fillId="0" borderId="0" xfId="0" applyNumberFormat="1" applyFont="1" applyAlignment="1">
      <alignment horizontal="right" vertical="top"/>
    </xf>
    <xf numFmtId="3" fontId="6" fillId="0" borderId="0" xfId="0" applyNumberFormat="1" applyFont="1" applyAlignment="1">
      <alignment vertical="top"/>
    </xf>
    <xf numFmtId="164" fontId="6" fillId="0" borderId="0" xfId="0" applyNumberFormat="1" applyFont="1" applyAlignment="1">
      <alignment horizontal="right" vertical="top" wrapText="1"/>
    </xf>
    <xf numFmtId="164" fontId="11" fillId="0" borderId="0" xfId="0" applyNumberFormat="1" applyFont="1" applyAlignment="1">
      <alignment vertical="top"/>
    </xf>
    <xf numFmtId="164" fontId="6" fillId="0" borderId="0" xfId="0" applyNumberFormat="1" applyFont="1" applyAlignment="1">
      <alignment vertical="top"/>
    </xf>
    <xf numFmtId="164" fontId="16" fillId="0" borderId="0" xfId="0" applyNumberFormat="1" applyFont="1" applyAlignment="1">
      <alignment vertical="top"/>
    </xf>
    <xf numFmtId="3" fontId="3" fillId="0" borderId="0" xfId="0" applyNumberFormat="1" applyFont="1" applyAlignment="1">
      <alignment vertical="top"/>
    </xf>
    <xf numFmtId="3" fontId="1" fillId="0" borderId="5" xfId="0" applyNumberFormat="1" applyFont="1" applyBorder="1" applyAlignment="1">
      <alignment horizontal="right" vertical="top" wrapText="1"/>
    </xf>
    <xf numFmtId="0" fontId="3" fillId="0" borderId="5" xfId="0" applyFont="1" applyBorder="1" applyAlignment="1">
      <alignment vertical="top"/>
    </xf>
    <xf numFmtId="0" fontId="3" fillId="0" borderId="5" xfId="0" applyFont="1" applyBorder="1" applyAlignment="1">
      <alignment horizontal="right" vertical="top" wrapText="1"/>
    </xf>
    <xf numFmtId="3" fontId="16" fillId="0" borderId="0" xfId="0" applyNumberFormat="1" applyFont="1" applyAlignment="1">
      <alignment vertical="top"/>
    </xf>
    <xf numFmtId="0" fontId="3" fillId="0" borderId="0" xfId="0" applyFont="1" applyAlignment="1">
      <alignment vertical="top" wrapText="1"/>
    </xf>
    <xf numFmtId="3" fontId="1" fillId="0" borderId="0" xfId="0" applyNumberFormat="1" applyFont="1" applyAlignment="1">
      <alignment horizontal="right" vertical="top"/>
    </xf>
    <xf numFmtId="164" fontId="1" fillId="0" borderId="5" xfId="0" applyNumberFormat="1" applyFont="1" applyBorder="1" applyAlignment="1">
      <alignment horizontal="right" vertical="top" wrapText="1"/>
    </xf>
    <xf numFmtId="164" fontId="12" fillId="0" borderId="5" xfId="0" applyNumberFormat="1" applyFont="1" applyBorder="1" applyAlignment="1">
      <alignment vertical="top"/>
    </xf>
    <xf numFmtId="164" fontId="1" fillId="0" borderId="5" xfId="0" applyNumberFormat="1" applyFont="1" applyBorder="1" applyAlignment="1">
      <alignment vertical="top"/>
    </xf>
    <xf numFmtId="3" fontId="6" fillId="0" borderId="0" xfId="0" applyNumberFormat="1" applyFont="1" applyAlignment="1">
      <alignment horizontal="right" vertical="top" wrapText="1"/>
    </xf>
    <xf numFmtId="3" fontId="6" fillId="0" borderId="0" xfId="0" applyNumberFormat="1" applyFont="1" applyAlignment="1">
      <alignment horizontal="center" vertical="top"/>
    </xf>
    <xf numFmtId="3" fontId="30" fillId="0" borderId="0" xfId="0" applyNumberFormat="1" applyFont="1" applyAlignment="1">
      <alignment vertical="top"/>
    </xf>
    <xf numFmtId="0" fontId="1" fillId="0" borderId="0" xfId="0" applyFont="1" applyAlignment="1">
      <alignment vertical="top"/>
    </xf>
    <xf numFmtId="0" fontId="3" fillId="0" borderId="0" xfId="0" applyFont="1" applyAlignment="1">
      <alignment vertical="center"/>
    </xf>
    <xf numFmtId="164" fontId="1" fillId="0" borderId="0" xfId="0" applyNumberFormat="1" applyFont="1" applyAlignment="1">
      <alignment horizontal="right" vertical="top"/>
    </xf>
    <xf numFmtId="164" fontId="1" fillId="0" borderId="5" xfId="0" applyNumberFormat="1" applyFont="1" applyBorder="1" applyAlignment="1">
      <alignment horizontal="right" vertical="top"/>
    </xf>
    <xf numFmtId="164" fontId="6" fillId="0" borderId="0" xfId="0" applyNumberFormat="1" applyFont="1" applyAlignment="1">
      <alignment horizontal="right" vertical="top"/>
    </xf>
    <xf numFmtId="0" fontId="6" fillId="0" borderId="8" xfId="0" applyFont="1" applyBorder="1" applyAlignment="1">
      <alignment horizontal="left" vertical="top" wrapText="1" indent="1"/>
    </xf>
    <xf numFmtId="3" fontId="16" fillId="0" borderId="0" xfId="0" applyNumberFormat="1" applyFont="1" applyAlignment="1">
      <alignment horizontal="right" vertical="top" indent="1"/>
    </xf>
    <xf numFmtId="3" fontId="16" fillId="0" borderId="5" xfId="0" applyNumberFormat="1" applyFont="1" applyBorder="1" applyAlignment="1">
      <alignment horizontal="right" vertical="top" indent="1"/>
    </xf>
    <xf numFmtId="0" fontId="6" fillId="0" borderId="0" xfId="0" applyFont="1" applyAlignment="1">
      <alignment horizontal="right" vertical="center" wrapText="1" indent="1"/>
    </xf>
    <xf numFmtId="0" fontId="1" fillId="0" borderId="0" xfId="0" applyFont="1" applyAlignment="1">
      <alignment horizontal="right" vertical="center" wrapText="1" indent="1"/>
    </xf>
    <xf numFmtId="0" fontId="1" fillId="0" borderId="0" xfId="0" applyFont="1" applyAlignment="1">
      <alignment horizontal="right" vertical="top"/>
    </xf>
    <xf numFmtId="1" fontId="1" fillId="0" borderId="5" xfId="0" applyNumberFormat="1" applyFont="1" applyBorder="1" applyAlignment="1">
      <alignment horizontal="right" vertical="top"/>
    </xf>
    <xf numFmtId="3" fontId="3" fillId="0" borderId="5" xfId="0" applyNumberFormat="1" applyFont="1" applyBorder="1" applyAlignment="1">
      <alignment vertical="top"/>
    </xf>
    <xf numFmtId="1" fontId="3" fillId="0" borderId="1" xfId="0" applyNumberFormat="1" applyFont="1" applyBorder="1" applyAlignment="1">
      <alignment vertical="top"/>
    </xf>
    <xf numFmtId="0" fontId="3" fillId="0" borderId="1" xfId="0" applyFont="1" applyBorder="1" applyAlignment="1">
      <alignment vertical="top"/>
    </xf>
    <xf numFmtId="165" fontId="1" fillId="0" borderId="0" xfId="0" applyNumberFormat="1" applyFont="1" applyAlignment="1">
      <alignment horizontal="right" vertical="top" wrapText="1"/>
    </xf>
    <xf numFmtId="164" fontId="25" fillId="0" borderId="0" xfId="0" applyNumberFormat="1" applyFont="1" applyAlignment="1">
      <alignment vertical="top"/>
    </xf>
    <xf numFmtId="0" fontId="1" fillId="0" borderId="5" xfId="0" applyFont="1" applyBorder="1" applyAlignment="1">
      <alignment horizontal="right" vertical="top" wrapText="1"/>
    </xf>
    <xf numFmtId="1" fontId="1" fillId="0" borderId="0" xfId="0" applyNumberFormat="1" applyFont="1" applyAlignment="1">
      <alignment vertical="top"/>
    </xf>
    <xf numFmtId="165" fontId="1" fillId="0" borderId="0" xfId="0" applyNumberFormat="1" applyFont="1" applyAlignment="1">
      <alignment vertical="top"/>
    </xf>
    <xf numFmtId="165" fontId="27" fillId="0" borderId="0" xfId="0" applyNumberFormat="1" applyFont="1" applyAlignment="1">
      <alignment vertical="top"/>
    </xf>
    <xf numFmtId="165" fontId="25" fillId="0" borderId="0" xfId="0" applyNumberFormat="1" applyFont="1" applyAlignment="1">
      <alignment vertical="top"/>
    </xf>
    <xf numFmtId="165" fontId="3" fillId="0" borderId="0" xfId="0" applyNumberFormat="1" applyFont="1" applyAlignment="1">
      <alignment vertical="top"/>
    </xf>
    <xf numFmtId="165" fontId="3" fillId="0" borderId="5" xfId="0" applyNumberFormat="1" applyFont="1" applyBorder="1" applyAlignment="1">
      <alignment vertical="top"/>
    </xf>
    <xf numFmtId="165" fontId="6" fillId="0" borderId="0" xfId="0" applyNumberFormat="1" applyFont="1" applyAlignment="1">
      <alignment vertical="top"/>
    </xf>
    <xf numFmtId="165" fontId="16" fillId="0" borderId="0" xfId="0" applyNumberFormat="1" applyFont="1" applyAlignment="1">
      <alignment vertical="top"/>
    </xf>
    <xf numFmtId="165" fontId="27" fillId="0" borderId="0" xfId="0" applyNumberFormat="1" applyFont="1" applyAlignment="1">
      <alignment horizontal="right" vertical="top" wrapText="1"/>
    </xf>
    <xf numFmtId="0" fontId="3" fillId="0" borderId="0" xfId="0" applyFont="1" applyAlignment="1">
      <alignment horizontal="right" vertical="top" wrapText="1"/>
    </xf>
    <xf numFmtId="0" fontId="3" fillId="0" borderId="0" xfId="0" applyFont="1" applyAlignment="1">
      <alignment horizontal="right" vertical="top"/>
    </xf>
    <xf numFmtId="164" fontId="1" fillId="0" borderId="0" xfId="0" applyNumberFormat="1" applyFont="1" applyAlignment="1">
      <alignment vertical="top" wrapText="1"/>
    </xf>
    <xf numFmtId="0" fontId="41" fillId="0" borderId="0" xfId="0" applyFont="1" applyAlignment="1">
      <alignment vertical="top"/>
    </xf>
    <xf numFmtId="0" fontId="41" fillId="0" borderId="7" xfId="0" applyFont="1" applyBorder="1"/>
    <xf numFmtId="0" fontId="3" fillId="0" borderId="0" xfId="0" applyFont="1" applyAlignment="1">
      <alignment horizontal="right"/>
    </xf>
    <xf numFmtId="0" fontId="42" fillId="0" borderId="0" xfId="1" applyFont="1" applyAlignment="1">
      <alignment vertical="top"/>
    </xf>
    <xf numFmtId="164" fontId="1" fillId="0" borderId="5" xfId="0" applyNumberFormat="1" applyFont="1" applyBorder="1" applyAlignment="1">
      <alignment vertical="top" wrapText="1"/>
    </xf>
    <xf numFmtId="0" fontId="1" fillId="0" borderId="5" xfId="0" applyFont="1" applyBorder="1" applyAlignment="1">
      <alignment vertical="top"/>
    </xf>
    <xf numFmtId="3" fontId="42" fillId="0" borderId="0" xfId="1" applyNumberFormat="1" applyFont="1" applyAlignment="1">
      <alignment vertical="top"/>
    </xf>
    <xf numFmtId="3" fontId="3" fillId="0" borderId="0" xfId="0" applyNumberFormat="1" applyFont="1" applyAlignment="1">
      <alignment vertical="top" wrapText="1"/>
    </xf>
    <xf numFmtId="3" fontId="1" fillId="0" borderId="0" xfId="0" applyNumberFormat="1" applyFont="1" applyAlignment="1">
      <alignment vertical="top" wrapText="1"/>
    </xf>
    <xf numFmtId="1" fontId="42" fillId="0" borderId="0" xfId="1" applyNumberFormat="1" applyFont="1" applyAlignment="1">
      <alignment horizontal="right" vertical="top" wrapText="1"/>
    </xf>
    <xf numFmtId="3" fontId="3" fillId="0" borderId="0" xfId="0" applyNumberFormat="1" applyFont="1" applyAlignment="1">
      <alignment horizontal="right" vertical="top" wrapText="1"/>
    </xf>
    <xf numFmtId="1" fontId="1" fillId="0" borderId="0" xfId="0" applyNumberFormat="1" applyFont="1" applyAlignment="1">
      <alignment horizontal="right" vertical="top" wrapText="1"/>
    </xf>
    <xf numFmtId="1" fontId="1" fillId="0" borderId="0" xfId="0" applyNumberFormat="1" applyFont="1" applyAlignment="1">
      <alignment horizontal="right" vertical="top"/>
    </xf>
    <xf numFmtId="1" fontId="1" fillId="0" borderId="0" xfId="1" applyNumberFormat="1" applyFont="1" applyAlignment="1">
      <alignment vertical="top"/>
    </xf>
    <xf numFmtId="1" fontId="3" fillId="0" borderId="0" xfId="0" applyNumberFormat="1" applyFont="1" applyAlignment="1">
      <alignment vertical="top"/>
    </xf>
    <xf numFmtId="0" fontId="30" fillId="0" borderId="0" xfId="0" applyFont="1"/>
    <xf numFmtId="0" fontId="47" fillId="0" borderId="0" xfId="0" applyFont="1"/>
    <xf numFmtId="0" fontId="30" fillId="0" borderId="0" xfId="0" applyFont="1" applyAlignment="1">
      <alignment vertical="top"/>
    </xf>
    <xf numFmtId="0" fontId="47" fillId="0" borderId="0" xfId="0" applyFont="1" applyAlignment="1">
      <alignment horizontal="right" vertical="top" wrapText="1"/>
    </xf>
    <xf numFmtId="164" fontId="30" fillId="0" borderId="0" xfId="0" applyNumberFormat="1" applyFont="1"/>
    <xf numFmtId="2" fontId="3" fillId="0" borderId="0" xfId="0" applyNumberFormat="1" applyFont="1" applyAlignment="1">
      <alignment horizontal="right" vertical="top" wrapText="1"/>
    </xf>
    <xf numFmtId="2" fontId="3" fillId="0" borderId="0" xfId="0" applyNumberFormat="1" applyFont="1" applyAlignment="1">
      <alignment vertical="top"/>
    </xf>
    <xf numFmtId="3" fontId="6" fillId="0" borderId="0" xfId="0" applyNumberFormat="1" applyFont="1" applyAlignment="1">
      <alignment horizontal="right" vertical="top" indent="1"/>
    </xf>
    <xf numFmtId="3" fontId="6" fillId="0" borderId="5" xfId="0" applyNumberFormat="1" applyFont="1" applyBorder="1" applyAlignment="1">
      <alignment horizontal="right" vertical="top" indent="1"/>
    </xf>
    <xf numFmtId="165" fontId="8" fillId="0" borderId="0" xfId="0" applyNumberFormat="1" applyFont="1" applyAlignment="1">
      <alignment vertical="top"/>
    </xf>
    <xf numFmtId="3" fontId="3" fillId="0" borderId="5" xfId="0" applyNumberFormat="1" applyFont="1" applyBorder="1" applyAlignment="1">
      <alignment horizontal="right" vertical="top" wrapText="1"/>
    </xf>
    <xf numFmtId="3" fontId="30" fillId="0" borderId="0" xfId="0" applyNumberFormat="1" applyFont="1"/>
    <xf numFmtId="0" fontId="1" fillId="0" borderId="8" xfId="0" applyFont="1" applyBorder="1" applyAlignment="1">
      <alignment horizontal="left" vertical="center" wrapText="1"/>
    </xf>
    <xf numFmtId="3" fontId="3" fillId="0" borderId="0" xfId="0" applyNumberFormat="1" applyFont="1" applyAlignment="1">
      <alignment wrapText="1"/>
    </xf>
    <xf numFmtId="3" fontId="30" fillId="0" borderId="0" xfId="0" applyNumberFormat="1" applyFont="1" applyAlignment="1">
      <alignment horizontal="right" indent="1"/>
    </xf>
    <xf numFmtId="3" fontId="30" fillId="0" borderId="0" xfId="0" applyNumberFormat="1" applyFont="1" applyAlignment="1">
      <alignment horizontal="right" vertical="top" indent="1"/>
    </xf>
    <xf numFmtId="3" fontId="3" fillId="0" borderId="0" xfId="0" applyNumberFormat="1" applyFont="1" applyAlignment="1">
      <alignment horizontal="right" indent="1"/>
    </xf>
    <xf numFmtId="3" fontId="30" fillId="0" borderId="5" xfId="0" applyNumberFormat="1" applyFont="1" applyBorder="1" applyAlignment="1">
      <alignment horizontal="right" vertical="top" indent="1"/>
    </xf>
    <xf numFmtId="165" fontId="30" fillId="0" borderId="0" xfId="0" applyNumberFormat="1" applyFont="1"/>
    <xf numFmtId="165" fontId="30" fillId="0" borderId="0" xfId="0" applyNumberFormat="1" applyFont="1" applyAlignment="1">
      <alignment vertical="top"/>
    </xf>
    <xf numFmtId="165" fontId="3" fillId="0" borderId="0" xfId="0" applyNumberFormat="1" applyFont="1" applyAlignment="1">
      <alignment horizontal="right" vertical="top" wrapText="1"/>
    </xf>
    <xf numFmtId="0" fontId="1" fillId="0" borderId="3" xfId="0" applyFont="1" applyBorder="1" applyAlignment="1">
      <alignment horizontal="left" vertical="center" wrapText="1" indent="1"/>
    </xf>
    <xf numFmtId="165" fontId="3" fillId="0" borderId="5" xfId="0" applyNumberFormat="1" applyFont="1" applyBorder="1" applyAlignment="1">
      <alignment horizontal="right" vertical="top" wrapText="1"/>
    </xf>
    <xf numFmtId="165" fontId="1" fillId="0" borderId="5" xfId="0" applyNumberFormat="1" applyFont="1" applyBorder="1" applyAlignment="1">
      <alignment horizontal="right" vertical="top" wrapText="1"/>
    </xf>
    <xf numFmtId="0" fontId="0" fillId="2" borderId="0" xfId="0" applyFill="1" applyAlignment="1">
      <alignment wrapText="1"/>
    </xf>
    <xf numFmtId="0" fontId="1" fillId="0" borderId="8" xfId="0" applyFont="1" applyBorder="1" applyAlignment="1">
      <alignment horizontal="left" wrapText="1"/>
    </xf>
    <xf numFmtId="0" fontId="9" fillId="0" borderId="8" xfId="0" applyFont="1" applyBorder="1" applyAlignment="1">
      <alignment horizontal="left" wrapText="1" indent="1"/>
    </xf>
    <xf numFmtId="164" fontId="30" fillId="0" borderId="0" xfId="0" applyNumberFormat="1" applyFont="1" applyAlignment="1">
      <alignment vertical="top"/>
    </xf>
    <xf numFmtId="164" fontId="8" fillId="0" borderId="0" xfId="0" applyNumberFormat="1" applyFont="1" applyAlignment="1">
      <alignment vertical="top"/>
    </xf>
    <xf numFmtId="0" fontId="8" fillId="0" borderId="0" xfId="0" applyFont="1" applyAlignment="1">
      <alignment vertical="top"/>
    </xf>
    <xf numFmtId="0" fontId="8" fillId="0" borderId="5" xfId="0" applyFont="1" applyBorder="1" applyAlignment="1">
      <alignment vertical="top"/>
    </xf>
    <xf numFmtId="0" fontId="16" fillId="0" borderId="0" xfId="0" applyFont="1"/>
    <xf numFmtId="164" fontId="8" fillId="0" borderId="0" xfId="0" applyNumberFormat="1" applyFont="1"/>
    <xf numFmtId="3" fontId="1" fillId="0" borderId="5" xfId="0" applyNumberFormat="1" applyFont="1" applyBorder="1" applyAlignment="1">
      <alignment vertical="top"/>
    </xf>
    <xf numFmtId="0" fontId="1" fillId="0" borderId="0" xfId="1" applyFont="1" applyAlignment="1">
      <alignment vertical="top"/>
    </xf>
    <xf numFmtId="165" fontId="1" fillId="0" borderId="0" xfId="0" applyNumberFormat="1" applyFont="1" applyAlignment="1">
      <alignment vertical="top" wrapText="1"/>
    </xf>
    <xf numFmtId="0" fontId="1" fillId="0" borderId="0" xfId="1" applyFont="1"/>
    <xf numFmtId="164" fontId="1" fillId="0" borderId="0" xfId="1" applyNumberFormat="1" applyFont="1" applyAlignment="1">
      <alignment vertical="top"/>
    </xf>
    <xf numFmtId="3" fontId="1" fillId="0" borderId="0" xfId="1" applyNumberFormat="1" applyFont="1"/>
    <xf numFmtId="1" fontId="1" fillId="0" borderId="5" xfId="0" applyNumberFormat="1" applyFont="1" applyBorder="1"/>
    <xf numFmtId="3" fontId="1" fillId="0" borderId="5" xfId="0" applyNumberFormat="1" applyFont="1" applyBorder="1" applyAlignment="1">
      <alignment vertical="top" wrapText="1"/>
    </xf>
    <xf numFmtId="3" fontId="3" fillId="0" borderId="5" xfId="0" applyNumberFormat="1" applyFont="1" applyBorder="1" applyAlignment="1">
      <alignment vertical="top" wrapText="1"/>
    </xf>
    <xf numFmtId="0" fontId="36" fillId="0" borderId="0" xfId="0" applyFont="1" applyAlignment="1">
      <alignment vertical="top" wrapText="1"/>
    </xf>
    <xf numFmtId="0" fontId="1" fillId="0" borderId="6" xfId="0" applyFont="1" applyBorder="1" applyAlignment="1">
      <alignment horizontal="center" vertical="center"/>
    </xf>
    <xf numFmtId="0" fontId="1" fillId="0" borderId="5" xfId="0" applyFont="1" applyBorder="1"/>
    <xf numFmtId="0" fontId="28" fillId="0" borderId="0" xfId="0" applyFont="1"/>
    <xf numFmtId="0" fontId="25" fillId="0" borderId="0" xfId="0" applyFont="1"/>
    <xf numFmtId="0" fontId="25" fillId="0" borderId="7" xfId="0" applyFont="1" applyBorder="1"/>
    <xf numFmtId="0" fontId="25" fillId="0" borderId="2" xfId="0" applyFont="1" applyBorder="1"/>
    <xf numFmtId="0" fontId="25" fillId="0" borderId="6" xfId="0" applyFont="1" applyBorder="1"/>
    <xf numFmtId="0" fontId="25" fillId="0" borderId="4" xfId="0" applyFont="1" applyBorder="1" applyAlignment="1">
      <alignment wrapText="1"/>
    </xf>
    <xf numFmtId="0" fontId="25" fillId="0" borderId="8" xfId="0" applyFont="1" applyBorder="1"/>
    <xf numFmtId="1" fontId="25" fillId="0" borderId="5" xfId="0" applyNumberFormat="1" applyFont="1" applyBorder="1"/>
    <xf numFmtId="3" fontId="25" fillId="0" borderId="0" xfId="0" applyNumberFormat="1" applyFont="1" applyAlignment="1">
      <alignment vertical="top"/>
    </xf>
    <xf numFmtId="3" fontId="6" fillId="0" borderId="0" xfId="0" applyNumberFormat="1" applyFont="1" applyAlignment="1">
      <alignment horizontal="right" wrapText="1" indent="1"/>
    </xf>
    <xf numFmtId="3" fontId="6" fillId="0" borderId="0" xfId="0" applyNumberFormat="1" applyFont="1" applyAlignment="1">
      <alignment horizontal="right" vertical="top" wrapText="1" indent="1"/>
    </xf>
    <xf numFmtId="3" fontId="1" fillId="0" borderId="0" xfId="0" applyNumberFormat="1" applyFont="1" applyAlignment="1">
      <alignment horizontal="right" wrapText="1" indent="1"/>
    </xf>
    <xf numFmtId="0" fontId="6" fillId="0" borderId="0" xfId="0" applyFont="1" applyAlignment="1">
      <alignment horizontal="right" wrapText="1" indent="1"/>
    </xf>
    <xf numFmtId="3" fontId="6" fillId="0" borderId="5" xfId="0" applyNumberFormat="1" applyFont="1" applyBorder="1" applyAlignment="1">
      <alignment horizontal="right" vertical="top" wrapText="1" indent="1"/>
    </xf>
    <xf numFmtId="165" fontId="38" fillId="0" borderId="0" xfId="0" applyNumberFormat="1" applyFont="1" applyAlignment="1">
      <alignment vertical="top"/>
    </xf>
    <xf numFmtId="0" fontId="3" fillId="0" borderId="5" xfId="0" applyFont="1" applyBorder="1" applyAlignment="1">
      <alignment horizontal="right"/>
    </xf>
    <xf numFmtId="164" fontId="38" fillId="0" borderId="0" xfId="0" applyNumberFormat="1" applyFont="1"/>
    <xf numFmtId="0" fontId="38" fillId="0" borderId="0" xfId="0" applyFont="1"/>
    <xf numFmtId="1" fontId="3" fillId="0" borderId="5" xfId="0" applyNumberFormat="1" applyFont="1" applyBorder="1"/>
    <xf numFmtId="164" fontId="38" fillId="0" borderId="0" xfId="0" applyNumberFormat="1" applyFont="1" applyAlignment="1">
      <alignment vertical="top"/>
    </xf>
    <xf numFmtId="165" fontId="1" fillId="0" borderId="5" xfId="0" applyNumberFormat="1" applyFont="1" applyBorder="1" applyAlignment="1">
      <alignment vertical="top"/>
    </xf>
    <xf numFmtId="165" fontId="1" fillId="0" borderId="0" xfId="0" applyNumberFormat="1" applyFont="1" applyAlignment="1">
      <alignment horizontal="right" vertical="top"/>
    </xf>
    <xf numFmtId="165" fontId="48" fillId="0" borderId="0" xfId="0" applyNumberFormat="1" applyFont="1" applyAlignment="1">
      <alignment vertical="top"/>
    </xf>
    <xf numFmtId="3" fontId="6" fillId="0" borderId="0" xfId="0" applyNumberFormat="1" applyFont="1" applyAlignment="1">
      <alignment horizontal="right" vertical="center" indent="1"/>
    </xf>
    <xf numFmtId="0" fontId="49" fillId="0" borderId="0" xfId="0" applyFont="1" applyAlignment="1">
      <alignment horizontal="center" wrapText="1"/>
    </xf>
    <xf numFmtId="0" fontId="50" fillId="0" borderId="0" xfId="0" applyFont="1" applyAlignment="1">
      <alignment horizontal="center" wrapText="1"/>
    </xf>
    <xf numFmtId="0" fontId="3" fillId="0" borderId="0" xfId="0" applyFont="1" applyAlignment="1">
      <alignment horizontal="center"/>
    </xf>
    <xf numFmtId="164" fontId="51" fillId="0" borderId="0" xfId="0" applyNumberFormat="1" applyFont="1"/>
    <xf numFmtId="164" fontId="51" fillId="0" borderId="0" xfId="0" applyNumberFormat="1" applyFont="1" applyAlignment="1">
      <alignment vertical="top"/>
    </xf>
    <xf numFmtId="0" fontId="51" fillId="0" borderId="3" xfId="0" applyFont="1" applyBorder="1" applyAlignment="1">
      <alignment horizontal="left" vertical="top" wrapText="1" indent="1"/>
    </xf>
    <xf numFmtId="0" fontId="51" fillId="0" borderId="8" xfId="0" applyFont="1" applyBorder="1" applyAlignment="1">
      <alignment horizontal="left" vertical="top" wrapText="1" indent="1"/>
    </xf>
    <xf numFmtId="3" fontId="3" fillId="0" borderId="1" xfId="0" applyNumberFormat="1" applyFont="1" applyBorder="1" applyAlignment="1">
      <alignment horizontal="right" vertical="top" wrapText="1"/>
    </xf>
    <xf numFmtId="3" fontId="1" fillId="0" borderId="5" xfId="0" applyNumberFormat="1" applyFont="1" applyBorder="1" applyAlignment="1">
      <alignment horizontal="right"/>
    </xf>
    <xf numFmtId="3" fontId="49" fillId="0" borderId="0" xfId="0" applyNumberFormat="1" applyFont="1" applyAlignment="1">
      <alignment horizontal="center" vertical="top" wrapText="1"/>
    </xf>
    <xf numFmtId="3" fontId="49" fillId="0" borderId="0" xfId="0" applyNumberFormat="1" applyFont="1" applyAlignment="1">
      <alignment horizontal="center" wrapText="1"/>
    </xf>
    <xf numFmtId="3" fontId="38" fillId="0" borderId="0" xfId="0" applyNumberFormat="1" applyFont="1" applyAlignment="1">
      <alignment horizontal="center" vertical="top"/>
    </xf>
    <xf numFmtId="3" fontId="38" fillId="0" borderId="5" xfId="0" applyNumberFormat="1" applyFont="1" applyBorder="1" applyAlignment="1">
      <alignment horizontal="center" vertical="top"/>
    </xf>
    <xf numFmtId="3" fontId="38" fillId="0" borderId="0" xfId="0" applyNumberFormat="1" applyFont="1"/>
    <xf numFmtId="1" fontId="3" fillId="0" borderId="0" xfId="0" applyNumberFormat="1" applyFont="1" applyAlignment="1">
      <alignment horizontal="right" vertical="top" wrapText="1"/>
    </xf>
    <xf numFmtId="3" fontId="38" fillId="0" borderId="0" xfId="0" applyNumberFormat="1" applyFont="1" applyAlignment="1">
      <alignment vertical="top"/>
    </xf>
    <xf numFmtId="164" fontId="51" fillId="0" borderId="5" xfId="0" applyNumberFormat="1" applyFont="1" applyBorder="1" applyAlignment="1">
      <alignment vertical="top"/>
    </xf>
    <xf numFmtId="3" fontId="45" fillId="0" borderId="0" xfId="0" applyNumberFormat="1" applyFont="1" applyAlignment="1">
      <alignment horizontal="right" wrapText="1" indent="1"/>
    </xf>
    <xf numFmtId="3" fontId="41" fillId="0" borderId="0" xfId="0" applyNumberFormat="1" applyFont="1" applyAlignment="1">
      <alignment horizontal="right" wrapText="1" indent="1"/>
    </xf>
    <xf numFmtId="0" fontId="41" fillId="0" borderId="0" xfId="0" applyFont="1" applyAlignment="1">
      <alignment horizontal="right" wrapText="1" indent="1"/>
    </xf>
    <xf numFmtId="0" fontId="45" fillId="0" borderId="0" xfId="0" applyFont="1" applyAlignment="1">
      <alignment horizontal="right" wrapText="1" indent="1"/>
    </xf>
    <xf numFmtId="3" fontId="38" fillId="0" borderId="0" xfId="0" applyNumberFormat="1" applyFont="1" applyAlignment="1">
      <alignment horizontal="right" vertical="top" indent="1"/>
    </xf>
    <xf numFmtId="3" fontId="38" fillId="0" borderId="5" xfId="0" applyNumberFormat="1" applyFont="1" applyBorder="1" applyAlignment="1">
      <alignment horizontal="right" vertical="top" indent="1"/>
    </xf>
    <xf numFmtId="3" fontId="52" fillId="0" borderId="0" xfId="0" applyNumberFormat="1" applyFont="1"/>
    <xf numFmtId="3" fontId="38" fillId="0" borderId="0" xfId="0" applyNumberFormat="1" applyFont="1" applyAlignment="1">
      <alignment horizontal="right" wrapText="1" indent="1"/>
    </xf>
    <xf numFmtId="3" fontId="38" fillId="0" borderId="0" xfId="0" applyNumberFormat="1" applyFont="1" applyAlignment="1">
      <alignment horizontal="right" vertical="top" wrapText="1" indent="1"/>
    </xf>
    <xf numFmtId="0" fontId="3" fillId="0" borderId="0" xfId="0" applyFont="1" applyAlignment="1">
      <alignment horizontal="right" wrapText="1" indent="1"/>
    </xf>
    <xf numFmtId="0" fontId="38" fillId="0" borderId="0" xfId="0" applyFont="1" applyAlignment="1">
      <alignment horizontal="right" wrapText="1" indent="1"/>
    </xf>
    <xf numFmtId="3" fontId="38" fillId="0" borderId="5" xfId="0" applyNumberFormat="1" applyFont="1" applyBorder="1" applyAlignment="1">
      <alignment horizontal="right" vertical="top" wrapText="1" indent="1"/>
    </xf>
    <xf numFmtId="165" fontId="38" fillId="0" borderId="0" xfId="0" applyNumberFormat="1" applyFont="1"/>
    <xf numFmtId="0" fontId="54" fillId="0" borderId="3" xfId="0" applyFont="1" applyBorder="1" applyAlignment="1">
      <alignment vertical="top" wrapText="1"/>
    </xf>
    <xf numFmtId="0" fontId="4" fillId="0" borderId="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6" fillId="0" borderId="11" xfId="0" applyFont="1" applyBorder="1" applyAlignment="1">
      <alignment horizontal="center" vertical="top" wrapText="1"/>
    </xf>
    <xf numFmtId="0" fontId="6" fillId="0" borderId="0" xfId="0" applyFont="1" applyAlignment="1">
      <alignment horizontal="center" vertical="top" wrapText="1"/>
    </xf>
    <xf numFmtId="0" fontId="25" fillId="0" borderId="0" xfId="0" applyFont="1" applyAlignment="1">
      <alignment horizontal="left" vertical="center" wrapText="1"/>
    </xf>
    <xf numFmtId="0" fontId="4" fillId="0" borderId="0" xfId="0" applyFont="1" applyAlignment="1">
      <alignment horizontal="left" vertical="top" wrapText="1"/>
    </xf>
    <xf numFmtId="0" fontId="3" fillId="0" borderId="0" xfId="0" applyFont="1" applyAlignment="1">
      <alignment horizontal="left"/>
    </xf>
    <xf numFmtId="0" fontId="0" fillId="0" borderId="0" xfId="0" applyAlignment="1">
      <alignment horizontal="left"/>
    </xf>
    <xf numFmtId="0" fontId="14" fillId="0" borderId="0" xfId="0" applyFont="1" applyAlignment="1">
      <alignment vertical="top" wrapText="1"/>
    </xf>
    <xf numFmtId="0" fontId="14" fillId="0" borderId="0" xfId="0" applyFont="1" applyAlignment="1">
      <alignment vertical="top"/>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25" fillId="0" borderId="0" xfId="0" applyFont="1" applyAlignment="1">
      <alignment horizontal="left" vertical="top" wrapText="1"/>
    </xf>
    <xf numFmtId="0" fontId="3" fillId="0" borderId="0" xfId="0" applyFont="1" applyAlignment="1">
      <alignment horizontal="left" vertical="top" wrapText="1"/>
    </xf>
    <xf numFmtId="0" fontId="14" fillId="0" borderId="5" xfId="0" applyFont="1" applyBorder="1" applyAlignment="1">
      <alignment horizontal="left" vertical="top" wrapText="1"/>
    </xf>
    <xf numFmtId="0" fontId="24" fillId="0" borderId="0" xfId="0" applyFont="1" applyAlignment="1">
      <alignment horizontal="left" vertical="top" wrapText="1"/>
    </xf>
    <xf numFmtId="0" fontId="17" fillId="0" borderId="0" xfId="0" applyFont="1" applyAlignment="1">
      <alignment horizontal="left"/>
    </xf>
    <xf numFmtId="0" fontId="17" fillId="0" borderId="11" xfId="0" applyFont="1" applyBorder="1" applyAlignment="1">
      <alignment horizontal="left"/>
    </xf>
    <xf numFmtId="0" fontId="4" fillId="0" borderId="0" xfId="0" applyFont="1" applyAlignment="1">
      <alignment horizontal="left" vertical="top"/>
    </xf>
    <xf numFmtId="0" fontId="6" fillId="0" borderId="1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14" fillId="0" borderId="0" xfId="0" applyFont="1" applyAlignment="1">
      <alignment horizontal="left" vertical="top" wrapText="1"/>
    </xf>
    <xf numFmtId="0" fontId="1" fillId="0" borderId="11" xfId="0" applyFont="1" applyBorder="1" applyAlignment="1">
      <alignment horizontal="center" vertical="center" wrapText="1"/>
    </xf>
    <xf numFmtId="0" fontId="1" fillId="0" borderId="11" xfId="0" applyFont="1" applyBorder="1" applyAlignment="1">
      <alignment horizontal="left"/>
    </xf>
    <xf numFmtId="0" fontId="1" fillId="0" borderId="11" xfId="0" applyFont="1" applyBorder="1" applyAlignment="1">
      <alignment horizontal="center" vertical="top" wrapText="1"/>
    </xf>
    <xf numFmtId="0" fontId="1" fillId="0" borderId="5" xfId="0" applyFont="1" applyBorder="1" applyAlignment="1">
      <alignment horizontal="center" vertical="top"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9" fillId="0" borderId="0" xfId="0" applyFont="1" applyAlignment="1">
      <alignment horizontal="left" vertical="top" wrapText="1"/>
    </xf>
    <xf numFmtId="0" fontId="6" fillId="0" borderId="0" xfId="0" applyFont="1" applyAlignment="1">
      <alignment horizontal="center" vertical="center" wrapText="1"/>
    </xf>
    <xf numFmtId="0" fontId="22" fillId="0" borderId="11" xfId="0" applyFont="1" applyBorder="1" applyAlignment="1">
      <alignment horizontal="left" vertical="top" wrapText="1"/>
    </xf>
    <xf numFmtId="0" fontId="1" fillId="0" borderId="0" xfId="0" applyFont="1" applyAlignment="1">
      <alignment horizontal="left" vertical="top" wrapText="1"/>
    </xf>
    <xf numFmtId="0" fontId="16" fillId="0" borderId="0" xfId="0" applyFont="1" applyAlignment="1">
      <alignment horizontal="center"/>
    </xf>
    <xf numFmtId="0" fontId="25" fillId="0" borderId="0" xfId="0" applyFont="1"/>
    <xf numFmtId="0" fontId="2" fillId="0" borderId="5" xfId="0" applyFont="1" applyBorder="1" applyAlignment="1">
      <alignment horizontal="right" vertical="top"/>
    </xf>
    <xf numFmtId="0" fontId="1" fillId="0" borderId="0" xfId="0" applyFont="1" applyAlignment="1">
      <alignment horizontal="right" indent="1"/>
    </xf>
    <xf numFmtId="0" fontId="36" fillId="0" borderId="0" xfId="0" applyFont="1" applyAlignment="1">
      <alignment horizontal="left" vertical="top" wrapText="1"/>
    </xf>
    <xf numFmtId="0" fontId="1" fillId="0" borderId="0" xfId="0" applyFont="1" applyAlignment="1">
      <alignment horizontal="center" vertical="top" wrapText="1"/>
    </xf>
    <xf numFmtId="0" fontId="1" fillId="0" borderId="6"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26" fillId="0" borderId="0" xfId="0" applyFont="1" applyAlignment="1">
      <alignment vertical="top"/>
    </xf>
  </cellXfs>
  <cellStyles count="3">
    <cellStyle name="Normal" xfId="0" builtinId="0"/>
    <cellStyle name="Normal 2" xfId="1" xr:uid="{00000000-0005-0000-0000-000000000000}"/>
    <cellStyle name="Обычный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7412247802176606E-2"/>
          <c:y val="0.25309142874452301"/>
          <c:w val="0.91919676707078279"/>
          <c:h val="0.66182501118113812"/>
        </c:manualLayout>
      </c:layout>
      <c:barChart>
        <c:barDir val="col"/>
        <c:grouping val="clustered"/>
        <c:varyColors val="0"/>
        <c:ser>
          <c:idx val="0"/>
          <c:order val="0"/>
          <c:tx>
            <c:strRef>
              <c:f>'8.3~'!$A$23</c:f>
              <c:strCache>
                <c:ptCount val="1"/>
                <c:pt idx="0">
                  <c:v>Total / Всего / Total</c:v>
                </c:pt>
              </c:strCache>
            </c:strRef>
          </c:tx>
          <c:spPr>
            <a:solidFill>
              <a:srgbClr val="55943C"/>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'8.3~'!$B$22:$H$22</c:f>
              <c:numCache>
                <c:formatCode>General</c:formatCode>
                <c:ptCount val="7"/>
                <c:pt idx="0">
                  <c:v>2015</c:v>
                </c:pt>
                <c:pt idx="1">
                  <c:v>2016</c:v>
                </c:pt>
                <c:pt idx="2">
                  <c:v>2017</c:v>
                </c:pt>
                <c:pt idx="3">
                  <c:v>2018</c:v>
                </c:pt>
                <c:pt idx="4">
                  <c:v>2019</c:v>
                </c:pt>
                <c:pt idx="5">
                  <c:v>2020</c:v>
                </c:pt>
                <c:pt idx="6">
                  <c:v>2021</c:v>
                </c:pt>
              </c:numCache>
            </c:numRef>
          </c:cat>
          <c:val>
            <c:numRef>
              <c:f>'8.3~'!$B$23:$H$23</c:f>
              <c:numCache>
                <c:formatCode>General</c:formatCode>
                <c:ptCount val="7"/>
                <c:pt idx="0">
                  <c:v>46.1</c:v>
                </c:pt>
                <c:pt idx="1">
                  <c:v>46.9</c:v>
                </c:pt>
                <c:pt idx="2">
                  <c:v>47.7</c:v>
                </c:pt>
                <c:pt idx="3">
                  <c:v>47.1</c:v>
                </c:pt>
                <c:pt idx="4">
                  <c:v>47.5</c:v>
                </c:pt>
                <c:pt idx="5">
                  <c:v>47.7</c:v>
                </c:pt>
                <c:pt idx="6">
                  <c:v>46.9</c:v>
                </c:pt>
              </c:numCache>
            </c:numRef>
          </c:val>
          <c:extLst>
            <c:ext xmlns:c16="http://schemas.microsoft.com/office/drawing/2014/chart" uri="{C3380CC4-5D6E-409C-BE32-E72D297353CC}">
              <c16:uniqueId val="{00000000-4DA3-4529-BCEC-617DECEEEA40}"/>
            </c:ext>
          </c:extLst>
        </c:ser>
        <c:ser>
          <c:idx val="1"/>
          <c:order val="1"/>
          <c:tx>
            <c:strRef>
              <c:f>'8.3~'!$A$24</c:f>
              <c:strCache>
                <c:ptCount val="1"/>
                <c:pt idx="0">
                  <c:v>Medici de familie / Семейные врачи /  Family physicians</c:v>
                </c:pt>
              </c:strCache>
            </c:strRef>
          </c:tx>
          <c:spPr>
            <a:solidFill>
              <a:schemeClr val="accent3">
                <a:lumMod val="60000"/>
                <a:lumOff val="40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'8.3~'!$B$22:$H$22</c:f>
              <c:numCache>
                <c:formatCode>General</c:formatCode>
                <c:ptCount val="7"/>
                <c:pt idx="0">
                  <c:v>2015</c:v>
                </c:pt>
                <c:pt idx="1">
                  <c:v>2016</c:v>
                </c:pt>
                <c:pt idx="2">
                  <c:v>2017</c:v>
                </c:pt>
                <c:pt idx="3">
                  <c:v>2018</c:v>
                </c:pt>
                <c:pt idx="4">
                  <c:v>2019</c:v>
                </c:pt>
                <c:pt idx="5">
                  <c:v>2020</c:v>
                </c:pt>
                <c:pt idx="6">
                  <c:v>2021</c:v>
                </c:pt>
              </c:numCache>
            </c:numRef>
          </c:cat>
          <c:val>
            <c:numRef>
              <c:f>'8.3~'!$B$24:$H$24</c:f>
              <c:numCache>
                <c:formatCode>0.0</c:formatCode>
                <c:ptCount val="7"/>
                <c:pt idx="0">
                  <c:v>6.1</c:v>
                </c:pt>
                <c:pt idx="1">
                  <c:v>6.2411149545028115</c:v>
                </c:pt>
                <c:pt idx="2">
                  <c:v>6.3068513941730853</c:v>
                </c:pt>
                <c:pt idx="3">
                  <c:v>6.2619505715425987</c:v>
                </c:pt>
                <c:pt idx="4">
                  <c:v>6.3890915067878886</c:v>
                </c:pt>
                <c:pt idx="5" formatCode="General">
                  <c:v>6.5</c:v>
                </c:pt>
                <c:pt idx="6" formatCode="General">
                  <c:v>6.4</c:v>
                </c:pt>
              </c:numCache>
            </c:numRef>
          </c:val>
          <c:extLst>
            <c:ext xmlns:c16="http://schemas.microsoft.com/office/drawing/2014/chart" uri="{C3380CC4-5D6E-409C-BE32-E72D297353CC}">
              <c16:uniqueId val="{00000001-4DA3-4529-BCEC-617DECEEEA40}"/>
            </c:ext>
          </c:extLst>
        </c:ser>
        <c:dLbls>
          <c:showLegendKey val="0"/>
          <c:showVal val="0"/>
          <c:showCatName val="0"/>
          <c:showSerName val="0"/>
          <c:showPercent val="0"/>
          <c:showBubbleSize val="0"/>
        </c:dLbls>
        <c:gapWidth val="55"/>
        <c:axId val="952586912"/>
        <c:axId val="1"/>
      </c:barChart>
      <c:catAx>
        <c:axId val="952586912"/>
        <c:scaling>
          <c:orientation val="minMax"/>
        </c:scaling>
        <c:delete val="0"/>
        <c:axPos val="b"/>
        <c:numFmt formatCode="General" sourceLinked="1"/>
        <c:majorTickMark val="out"/>
        <c:minorTickMark val="none"/>
        <c:tickLblPos val="nextTo"/>
        <c:txPr>
          <a:bodyPr rot="0" vert="horz"/>
          <a:lstStyle/>
          <a:p>
            <a:pPr>
              <a:defRPr/>
            </a:pPr>
            <a:endParaRPr lang="en-US"/>
          </a:p>
        </c:txPr>
        <c:crossAx val="1"/>
        <c:crosses val="autoZero"/>
        <c:auto val="1"/>
        <c:lblAlgn val="ctr"/>
        <c:lblOffset val="100"/>
        <c:tickLblSkip val="1"/>
        <c:tickMarkSkip val="1"/>
        <c:noMultiLvlLbl val="0"/>
      </c:catAx>
      <c:valAx>
        <c:axId val="1"/>
        <c:scaling>
          <c:orientation val="minMax"/>
        </c:scaling>
        <c:delete val="0"/>
        <c:axPos val="l"/>
        <c:numFmt formatCode="General" sourceLinked="1"/>
        <c:majorTickMark val="out"/>
        <c:minorTickMark val="none"/>
        <c:tickLblPos val="nextTo"/>
        <c:txPr>
          <a:bodyPr rot="0" vert="horz"/>
          <a:lstStyle/>
          <a:p>
            <a:pPr>
              <a:defRPr/>
            </a:pPr>
            <a:endParaRPr lang="en-US"/>
          </a:p>
        </c:txPr>
        <c:crossAx val="952586912"/>
        <c:crosses val="autoZero"/>
        <c:crossBetween val="between"/>
      </c:valAx>
    </c:plotArea>
    <c:legend>
      <c:legendPos val="r"/>
      <c:layout>
        <c:manualLayout>
          <c:xMode val="edge"/>
          <c:yMode val="edge"/>
          <c:x val="2.1276559265149014E-2"/>
          <c:y val="0.85409888936998968"/>
          <c:w val="0.95319456078628473"/>
          <c:h val="0.11323187452892218"/>
        </c:manualLayout>
      </c:layout>
      <c:overlay val="0"/>
    </c:legend>
    <c:plotVisOnly val="1"/>
    <c:dispBlanksAs val="gap"/>
    <c:showDLblsOverMax val="0"/>
  </c:chart>
  <c:txPr>
    <a:bodyPr/>
    <a:lstStyle/>
    <a:p>
      <a:pPr>
        <a:defRPr sz="800" b="0" i="0" u="none" strike="noStrike" baseline="0">
          <a:solidFill>
            <a:srgbClr val="000000"/>
          </a:solidFill>
          <a:latin typeface="Myriad Pro" panose="020B0503030403020204" pitchFamily="34" charset="0"/>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r">
              <a:defRPr sz="800" b="0" i="0" u="none" strike="noStrike" kern="1200" spc="0" baseline="0">
                <a:solidFill>
                  <a:sysClr val="windowText" lastClr="000000"/>
                </a:solidFill>
                <a:latin typeface="Myriad Pro" panose="020B0503030403020204" pitchFamily="34" charset="0"/>
                <a:ea typeface="+mn-ea"/>
                <a:cs typeface="+mn-cs"/>
              </a:defRPr>
            </a:pPr>
            <a:r>
              <a:rPr lang="ro-RO" sz="800"/>
              <a:t>cazuri la 1000 locuitori / </a:t>
            </a:r>
            <a:r>
              <a:rPr lang="ru-RU" sz="800"/>
              <a:t>случаи</a:t>
            </a:r>
            <a:r>
              <a:rPr lang="ro-RO" sz="800"/>
              <a:t> </a:t>
            </a:r>
            <a:r>
              <a:rPr lang="ru-RU" sz="800"/>
              <a:t>на 1000 жителей</a:t>
            </a:r>
            <a:r>
              <a:rPr lang="ro-RO" sz="800"/>
              <a:t>  </a:t>
            </a:r>
            <a:r>
              <a:rPr lang="ru-RU" sz="800"/>
              <a:t>/</a:t>
            </a:r>
            <a:r>
              <a:rPr lang="ro-RO" sz="800"/>
              <a:t> cases</a:t>
            </a:r>
            <a:r>
              <a:rPr lang="ru-RU" sz="800"/>
              <a:t> </a:t>
            </a:r>
            <a:r>
              <a:rPr lang="ro-RO" sz="800"/>
              <a:t>per</a:t>
            </a:r>
            <a:r>
              <a:rPr lang="ro-RO" sz="800" baseline="0"/>
              <a:t> 1000 inhabitants</a:t>
            </a:r>
            <a:endParaRPr lang="en-US" sz="800"/>
          </a:p>
        </c:rich>
      </c:tx>
      <c:layout>
        <c:manualLayout>
          <c:xMode val="edge"/>
          <c:yMode val="edge"/>
          <c:x val="7.4592026361668298E-2"/>
          <c:y val="4.1524073056759377E-2"/>
        </c:manualLayout>
      </c:layout>
      <c:overlay val="0"/>
      <c:spPr>
        <a:noFill/>
        <a:ln w="25400">
          <a:noFill/>
        </a:ln>
      </c:spPr>
    </c:title>
    <c:autoTitleDeleted val="0"/>
    <c:plotArea>
      <c:layout>
        <c:manualLayout>
          <c:layoutTarget val="inner"/>
          <c:xMode val="edge"/>
          <c:yMode val="edge"/>
          <c:x val="8.1903724572922679E-2"/>
          <c:y val="0.16911875982057428"/>
          <c:w val="0.88807239601948262"/>
          <c:h val="0.72610503954564221"/>
        </c:manualLayout>
      </c:layout>
      <c:barChart>
        <c:barDir val="col"/>
        <c:grouping val="clustered"/>
        <c:varyColors val="0"/>
        <c:ser>
          <c:idx val="0"/>
          <c:order val="0"/>
          <c:tx>
            <c:strRef>
              <c:f>'8.10~'!$A$3</c:f>
              <c:strCache>
                <c:ptCount val="1"/>
                <c:pt idx="0">
                  <c:v>La 1000 locuitori - total 
На 1000 жителей - всего 
Per 1000 inhabitants - total</c:v>
                </c:pt>
              </c:strCache>
            </c:strRef>
          </c:tx>
          <c:spPr>
            <a:solidFill>
              <a:srgbClr val="55943C"/>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'8.10~'!$B$2:$H$2</c:f>
              <c:numCache>
                <c:formatCode>General</c:formatCode>
                <c:ptCount val="7"/>
                <c:pt idx="0">
                  <c:v>2015</c:v>
                </c:pt>
                <c:pt idx="1">
                  <c:v>2016</c:v>
                </c:pt>
                <c:pt idx="2">
                  <c:v>2017</c:v>
                </c:pt>
                <c:pt idx="3">
                  <c:v>2018</c:v>
                </c:pt>
                <c:pt idx="4">
                  <c:v>2019</c:v>
                </c:pt>
                <c:pt idx="5">
                  <c:v>2020</c:v>
                </c:pt>
                <c:pt idx="6">
                  <c:v>2021</c:v>
                </c:pt>
              </c:numCache>
            </c:numRef>
          </c:cat>
          <c:val>
            <c:numRef>
              <c:f>'8.10~'!$B$3:$H$3</c:f>
              <c:numCache>
                <c:formatCode>0</c:formatCode>
                <c:ptCount val="7"/>
                <c:pt idx="0">
                  <c:v>349.81041903960045</c:v>
                </c:pt>
                <c:pt idx="1">
                  <c:v>349.81041903960045</c:v>
                </c:pt>
                <c:pt idx="2">
                  <c:v>328.16137335534751</c:v>
                </c:pt>
                <c:pt idx="3">
                  <c:v>329.10608235693564</c:v>
                </c:pt>
                <c:pt idx="4">
                  <c:v>334.03548956650377</c:v>
                </c:pt>
                <c:pt idx="5" formatCode="General">
                  <c:v>306</c:v>
                </c:pt>
                <c:pt idx="6" formatCode="#,##0">
                  <c:v>311</c:v>
                </c:pt>
              </c:numCache>
            </c:numRef>
          </c:val>
          <c:extLst>
            <c:ext xmlns:c16="http://schemas.microsoft.com/office/drawing/2014/chart" uri="{C3380CC4-5D6E-409C-BE32-E72D297353CC}">
              <c16:uniqueId val="{00000000-DE7F-4431-B2EE-14F1F77FF4E3}"/>
            </c:ext>
          </c:extLst>
        </c:ser>
        <c:dLbls>
          <c:showLegendKey val="0"/>
          <c:showVal val="0"/>
          <c:showCatName val="0"/>
          <c:showSerName val="0"/>
          <c:showPercent val="0"/>
          <c:showBubbleSize val="0"/>
        </c:dLbls>
        <c:gapWidth val="80"/>
        <c:axId val="949715472"/>
        <c:axId val="1"/>
      </c:barChart>
      <c:catAx>
        <c:axId val="9497154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crossAx val="1"/>
        <c:crosses val="autoZero"/>
        <c:auto val="1"/>
        <c:lblAlgn val="ctr"/>
        <c:lblOffset val="100"/>
        <c:noMultiLvlLbl val="0"/>
      </c:catAx>
      <c:valAx>
        <c:axId val="1"/>
        <c:scaling>
          <c:orientation val="minMax"/>
          <c:max val="35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crossAx val="949715472"/>
        <c:crosses val="autoZero"/>
        <c:crossBetween val="between"/>
        <c:majorUnit val="5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Myriad Pro" panose="020B0503030403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a:latin typeface="Arial" panose="020B0604020202020204" pitchFamily="34" charset="0"/>
                <a:cs typeface="Arial" panose="020B0604020202020204" pitchFamily="34" charset="0"/>
              </a:rPr>
              <a:t>mii cazuri</a:t>
            </a:r>
            <a:r>
              <a:rPr lang="ru-RU" sz="800">
                <a:latin typeface="Arial" panose="020B0604020202020204" pitchFamily="34" charset="0"/>
                <a:cs typeface="Arial" panose="020B0604020202020204" pitchFamily="34" charset="0"/>
              </a:rPr>
              <a:t> </a:t>
            </a:r>
            <a:r>
              <a:rPr lang="en-US" sz="800">
                <a:latin typeface="Arial" panose="020B0604020202020204" pitchFamily="34" charset="0"/>
                <a:cs typeface="Arial" panose="020B0604020202020204" pitchFamily="34" charset="0"/>
              </a:rPr>
              <a:t>/ </a:t>
            </a:r>
            <a:r>
              <a:rPr lang="ru-RU" sz="800">
                <a:latin typeface="Arial" panose="020B0604020202020204" pitchFamily="34" charset="0"/>
                <a:cs typeface="Arial" panose="020B0604020202020204" pitchFamily="34" charset="0"/>
              </a:rPr>
              <a:t>тыс</a:t>
            </a:r>
            <a:r>
              <a:rPr lang="ro-RO" sz="800">
                <a:latin typeface="Arial" panose="020B0604020202020204" pitchFamily="34" charset="0"/>
                <a:cs typeface="Arial" panose="020B0604020202020204" pitchFamily="34" charset="0"/>
              </a:rPr>
              <a:t>. </a:t>
            </a:r>
            <a:r>
              <a:rPr lang="ru-RU" sz="800">
                <a:latin typeface="Arial" panose="020B0604020202020204" pitchFamily="34" charset="0"/>
                <a:cs typeface="Arial" panose="020B0604020202020204" pitchFamily="34" charset="0"/>
              </a:rPr>
              <a:t>случа</a:t>
            </a:r>
            <a:r>
              <a:rPr lang="ro-RO" sz="800">
                <a:latin typeface="Arial" panose="020B0604020202020204" pitchFamily="34" charset="0"/>
                <a:cs typeface="Arial" panose="020B0604020202020204" pitchFamily="34" charset="0"/>
              </a:rPr>
              <a:t>e</a:t>
            </a:r>
            <a:r>
              <a:rPr lang="ru-RU" sz="800">
                <a:latin typeface="Arial" panose="020B0604020202020204" pitchFamily="34" charset="0"/>
                <a:cs typeface="Arial" panose="020B0604020202020204" pitchFamily="34" charset="0"/>
              </a:rPr>
              <a:t>в </a:t>
            </a:r>
            <a:r>
              <a:rPr lang="ro-RO" sz="800">
                <a:latin typeface="Arial" panose="020B0604020202020204" pitchFamily="34" charset="0"/>
                <a:cs typeface="Arial" panose="020B0604020202020204" pitchFamily="34" charset="0"/>
              </a:rPr>
              <a:t>/</a:t>
            </a:r>
            <a:r>
              <a:rPr lang="ru-RU" sz="800">
                <a:latin typeface="Arial" panose="020B0604020202020204" pitchFamily="34" charset="0"/>
                <a:cs typeface="Arial" panose="020B0604020202020204" pitchFamily="34" charset="0"/>
              </a:rPr>
              <a:t> </a:t>
            </a:r>
            <a:r>
              <a:rPr lang="ro-RO" sz="800">
                <a:latin typeface="Arial" panose="020B0604020202020204" pitchFamily="34" charset="0"/>
                <a:cs typeface="Arial" panose="020B0604020202020204" pitchFamily="34" charset="0"/>
              </a:rPr>
              <a:t>thou. cases</a:t>
            </a:r>
            <a:endParaRPr lang="en-US" sz="800">
              <a:latin typeface="Arial" panose="020B0604020202020204" pitchFamily="34" charset="0"/>
              <a:cs typeface="Arial" panose="020B0604020202020204" pitchFamily="34" charset="0"/>
            </a:endParaRPr>
          </a:p>
        </c:rich>
      </c:tx>
      <c:layout>
        <c:manualLayout>
          <c:xMode val="edge"/>
          <c:yMode val="edge"/>
          <c:x val="4.4069322655690767E-2"/>
          <c:y val="2.342485509623797E-2"/>
        </c:manualLayout>
      </c:layout>
      <c:overlay val="0"/>
      <c:spPr>
        <a:noFill/>
        <a:ln w="25400">
          <a:noFill/>
        </a:ln>
      </c:spPr>
    </c:title>
    <c:autoTitleDeleted val="0"/>
    <c:plotArea>
      <c:layout>
        <c:manualLayout>
          <c:layoutTarget val="inner"/>
          <c:xMode val="edge"/>
          <c:yMode val="edge"/>
          <c:x val="4.8130925925925917E-2"/>
          <c:y val="0.16906685892668974"/>
          <c:w val="0.90320500000000004"/>
          <c:h val="0.53943070247532177"/>
        </c:manualLayout>
      </c:layout>
      <c:barChart>
        <c:barDir val="col"/>
        <c:grouping val="clustered"/>
        <c:varyColors val="0"/>
        <c:ser>
          <c:idx val="0"/>
          <c:order val="0"/>
          <c:tx>
            <c:strRef>
              <c:f>'8.14~'!$A$3</c:f>
              <c:strCache>
                <c:ptCount val="1"/>
                <c:pt idx="0">
                  <c:v>Numărul întreruperilor de sarcină
Число прерываний беременности
Number of abortions </c:v>
                </c:pt>
              </c:strCache>
            </c:strRef>
          </c:tx>
          <c:spPr>
            <a:solidFill>
              <a:srgbClr val="55943C"/>
            </a:solidFill>
            <a:ln w="25400">
              <a:noFill/>
            </a:ln>
          </c:spPr>
          <c:invertIfNegative val="0"/>
          <c:dLbls>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'8.14~'!$B$2:$H$2</c:f>
              <c:numCache>
                <c:formatCode>General</c:formatCode>
                <c:ptCount val="7"/>
                <c:pt idx="0">
                  <c:v>2015</c:v>
                </c:pt>
                <c:pt idx="1">
                  <c:v>2016</c:v>
                </c:pt>
                <c:pt idx="2">
                  <c:v>2017</c:v>
                </c:pt>
                <c:pt idx="3">
                  <c:v>2018</c:v>
                </c:pt>
                <c:pt idx="4">
                  <c:v>2019</c:v>
                </c:pt>
                <c:pt idx="5">
                  <c:v>2020</c:v>
                </c:pt>
                <c:pt idx="6">
                  <c:v>2021</c:v>
                </c:pt>
              </c:numCache>
            </c:numRef>
          </c:cat>
          <c:val>
            <c:numRef>
              <c:f>'8.14~'!$B$3:$H$3</c:f>
              <c:numCache>
                <c:formatCode>0.0</c:formatCode>
                <c:ptCount val="7"/>
                <c:pt idx="0">
                  <c:v>14.058999999999999</c:v>
                </c:pt>
                <c:pt idx="1">
                  <c:v>13.285</c:v>
                </c:pt>
                <c:pt idx="2">
                  <c:v>12</c:v>
                </c:pt>
                <c:pt idx="3" formatCode="General">
                  <c:v>10.8</c:v>
                </c:pt>
                <c:pt idx="4" formatCode="General">
                  <c:v>10.9</c:v>
                </c:pt>
                <c:pt idx="5" formatCode="General">
                  <c:v>8.3000000000000007</c:v>
                </c:pt>
                <c:pt idx="6" formatCode="General">
                  <c:v>8.6</c:v>
                </c:pt>
              </c:numCache>
            </c:numRef>
          </c:val>
          <c:extLst>
            <c:ext xmlns:c16="http://schemas.microsoft.com/office/drawing/2014/chart" uri="{C3380CC4-5D6E-409C-BE32-E72D297353CC}">
              <c16:uniqueId val="{00000000-7BD2-4B78-BBB0-EBA12B2B3C1A}"/>
            </c:ext>
          </c:extLst>
        </c:ser>
        <c:dLbls>
          <c:showLegendKey val="0"/>
          <c:showVal val="0"/>
          <c:showCatName val="0"/>
          <c:showSerName val="0"/>
          <c:showPercent val="0"/>
          <c:showBubbleSize val="0"/>
        </c:dLbls>
        <c:gapWidth val="100"/>
        <c:axId val="949717552"/>
        <c:axId val="1"/>
      </c:barChart>
      <c:lineChart>
        <c:grouping val="standard"/>
        <c:varyColors val="0"/>
        <c:ser>
          <c:idx val="1"/>
          <c:order val="1"/>
          <c:tx>
            <c:strRef>
              <c:f>'8.14~'!$A$4</c:f>
              <c:strCache>
                <c:ptCount val="1"/>
                <c:pt idx="0">
                  <c:v>La 1000 femei în vârstă de 15-49 ani
На 1000 женщин в возрасте 15-49 лет 
Per 1000 women  aged 15-49 years </c:v>
                </c:pt>
              </c:strCache>
            </c:strRef>
          </c:tx>
          <c:spPr>
            <a:ln w="28575" cap="rnd">
              <a:solidFill>
                <a:schemeClr val="accent3">
                  <a:lumMod val="50000"/>
                </a:schemeClr>
              </a:solidFill>
              <a:round/>
            </a:ln>
            <a:effectLst/>
          </c:spPr>
          <c:marker>
            <c:symbol val="square"/>
            <c:size val="6"/>
            <c:spPr>
              <a:solidFill>
                <a:schemeClr val="tx1"/>
              </a:solidFill>
              <a:ln w="9525">
                <a:solidFill>
                  <a:schemeClr val="accent3">
                    <a:lumMod val="50000"/>
                  </a:schemeClr>
                </a:solidFill>
              </a:ln>
              <a:effectLst/>
            </c:spPr>
          </c:marker>
          <c:dLbls>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'8.14~'!$B$2:$H$2</c:f>
              <c:numCache>
                <c:formatCode>General</c:formatCode>
                <c:ptCount val="7"/>
                <c:pt idx="0">
                  <c:v>2015</c:v>
                </c:pt>
                <c:pt idx="1">
                  <c:v>2016</c:v>
                </c:pt>
                <c:pt idx="2">
                  <c:v>2017</c:v>
                </c:pt>
                <c:pt idx="3">
                  <c:v>2018</c:v>
                </c:pt>
                <c:pt idx="4">
                  <c:v>2019</c:v>
                </c:pt>
                <c:pt idx="5">
                  <c:v>2020</c:v>
                </c:pt>
                <c:pt idx="6">
                  <c:v>2021</c:v>
                </c:pt>
              </c:numCache>
            </c:numRef>
          </c:cat>
          <c:val>
            <c:numRef>
              <c:f>'8.14~'!$B$4:$H$4</c:f>
              <c:numCache>
                <c:formatCode>0</c:formatCode>
                <c:ptCount val="7"/>
                <c:pt idx="0">
                  <c:v>20.399999999999999</c:v>
                </c:pt>
                <c:pt idx="1">
                  <c:v>19.899999999999999</c:v>
                </c:pt>
                <c:pt idx="2">
                  <c:v>18.2</c:v>
                </c:pt>
                <c:pt idx="3">
                  <c:v>17.2</c:v>
                </c:pt>
                <c:pt idx="4">
                  <c:v>17.899999999999999</c:v>
                </c:pt>
                <c:pt idx="5" formatCode="General">
                  <c:v>14</c:v>
                </c:pt>
                <c:pt idx="6" formatCode="General">
                  <c:v>14</c:v>
                </c:pt>
              </c:numCache>
            </c:numRef>
          </c:val>
          <c:smooth val="0"/>
          <c:extLst>
            <c:ext xmlns:c16="http://schemas.microsoft.com/office/drawing/2014/chart" uri="{C3380CC4-5D6E-409C-BE32-E72D297353CC}">
              <c16:uniqueId val="{00000001-7BD2-4B78-BBB0-EBA12B2B3C1A}"/>
            </c:ext>
          </c:extLst>
        </c:ser>
        <c:dLbls>
          <c:showLegendKey val="0"/>
          <c:showVal val="0"/>
          <c:showCatName val="0"/>
          <c:showSerName val="0"/>
          <c:showPercent val="0"/>
          <c:showBubbleSize val="0"/>
        </c:dLbls>
        <c:marker val="1"/>
        <c:smooth val="0"/>
        <c:axId val="3"/>
        <c:axId val="4"/>
      </c:lineChart>
      <c:catAx>
        <c:axId val="949717552"/>
        <c:scaling>
          <c:orientation val="minMax"/>
        </c:scaling>
        <c:delete val="0"/>
        <c:axPos val="b"/>
        <c:title>
          <c:tx>
            <c:rich>
              <a:bodyPr/>
              <a:lstStyle/>
              <a:p>
                <a:pPr>
                  <a:defRPr sz="800" b="0" i="0" u="none" strike="noStrike" baseline="0">
                    <a:solidFill>
                      <a:srgbClr val="000000"/>
                    </a:solidFill>
                    <a:latin typeface="Arial" panose="020B0604020202020204" pitchFamily="34" charset="0"/>
                    <a:ea typeface="Myriad Pro"/>
                    <a:cs typeface="Arial" panose="020B0604020202020204" pitchFamily="34" charset="0"/>
                  </a:defRPr>
                </a:pPr>
                <a:r>
                  <a:rPr lang="ro-RO">
                    <a:latin typeface="Arial" panose="020B0604020202020204" pitchFamily="34" charset="0"/>
                    <a:cs typeface="Arial" panose="020B0604020202020204" pitchFamily="34" charset="0"/>
                  </a:rPr>
                  <a:t>cazuri / </a:t>
                </a:r>
                <a:r>
                  <a:rPr lang="ru-RU">
                    <a:latin typeface="Arial" panose="020B0604020202020204" pitchFamily="34" charset="0"/>
                    <a:cs typeface="Arial" panose="020B0604020202020204" pitchFamily="34" charset="0"/>
                  </a:rPr>
                  <a:t>случаев / </a:t>
                </a:r>
                <a:r>
                  <a:rPr lang="ro-RO">
                    <a:latin typeface="Arial" panose="020B0604020202020204" pitchFamily="34" charset="0"/>
                    <a:cs typeface="Arial" panose="020B0604020202020204" pitchFamily="34" charset="0"/>
                  </a:rPr>
                  <a:t>cases</a:t>
                </a:r>
              </a:p>
            </c:rich>
          </c:tx>
          <c:layout>
            <c:manualLayout>
              <c:xMode val="edge"/>
              <c:yMode val="edge"/>
              <c:x val="0.74115440825578627"/>
              <c:y val="4.1674527012248469E-2"/>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crossAx val="1"/>
        <c:crosses val="autoZero"/>
        <c:auto val="1"/>
        <c:lblAlgn val="ctr"/>
        <c:lblOffset val="100"/>
        <c:noMultiLvlLbl val="0"/>
      </c:catAx>
      <c:valAx>
        <c:axId val="1"/>
        <c:scaling>
          <c:orientation val="minMax"/>
          <c:max val="22"/>
          <c:min val="0"/>
        </c:scaling>
        <c:delete val="0"/>
        <c:axPos val="l"/>
        <c:numFmt formatCode="0" sourceLinked="0"/>
        <c:majorTickMark val="out"/>
        <c:minorTickMark val="none"/>
        <c:tickLblPos val="nextTo"/>
        <c:spPr>
          <a:noFill/>
          <a:ln cap="sq">
            <a:solidFill>
              <a:schemeClr val="tx1"/>
            </a:solidFill>
            <a:round/>
            <a:tailEnd w="sm" len="sm"/>
          </a:ln>
          <a:effectLst/>
        </c:spPr>
        <c:txPr>
          <a:bodyPr rot="0" spcFirstLastPara="1" vertOverflow="ellipsis"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crossAx val="949717552"/>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2"/>
          <c:min val="0"/>
        </c:scaling>
        <c:delete val="0"/>
        <c:axPos val="r"/>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crossAx val="3"/>
        <c:crosses val="max"/>
        <c:crossBetween val="between"/>
        <c:majorUnit val="2"/>
      </c:valAx>
      <c:spPr>
        <a:noFill/>
        <a:ln w="25400">
          <a:noFill/>
        </a:ln>
      </c:spPr>
    </c:plotArea>
    <c:legend>
      <c:legendPos val="r"/>
      <c:legendEntry>
        <c:idx val="0"/>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2.1306818181818184E-2"/>
          <c:y val="0.80989720034995627"/>
          <c:w val="0.96306818181818188"/>
          <c:h val="0.17708367508748912"/>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Myriad Pro" panose="020B0503030403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26666666666667E-2"/>
          <c:y val="0.16410275104500827"/>
          <c:w val="0.91260296296296295"/>
          <c:h val="0.5787718976988343"/>
        </c:manualLayout>
      </c:layout>
      <c:barChart>
        <c:barDir val="col"/>
        <c:grouping val="clustered"/>
        <c:varyColors val="0"/>
        <c:ser>
          <c:idx val="0"/>
          <c:order val="0"/>
          <c:tx>
            <c:strRef>
              <c:f>'8.18~'!$A$3</c:f>
              <c:strCache>
                <c:ptCount val="1"/>
                <c:pt idx="0">
                  <c:v>Bărbaţi / Мужчины / Males  </c:v>
                </c:pt>
              </c:strCache>
            </c:strRef>
          </c:tx>
          <c:spPr>
            <a:solidFill>
              <a:srgbClr val="55943C"/>
            </a:solidFill>
            <a:ln w="25400">
              <a:noFill/>
            </a:ln>
          </c:spPr>
          <c:invertIfNegative val="0"/>
          <c:dLbls>
            <c:numFmt formatCode="#,##0" sourceLinked="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'8.18~'!$B$2:$H$2</c:f>
              <c:numCache>
                <c:formatCode>General</c:formatCode>
                <c:ptCount val="7"/>
                <c:pt idx="0">
                  <c:v>2015</c:v>
                </c:pt>
                <c:pt idx="1">
                  <c:v>2016</c:v>
                </c:pt>
                <c:pt idx="2">
                  <c:v>2017</c:v>
                </c:pt>
                <c:pt idx="3">
                  <c:v>2018</c:v>
                </c:pt>
                <c:pt idx="4">
                  <c:v>2019</c:v>
                </c:pt>
                <c:pt idx="5">
                  <c:v>2020</c:v>
                </c:pt>
                <c:pt idx="6">
                  <c:v>2021</c:v>
                </c:pt>
              </c:numCache>
            </c:numRef>
          </c:cat>
          <c:val>
            <c:numRef>
              <c:f>'8.18~'!$B$3:$H$3</c:f>
              <c:numCache>
                <c:formatCode>0.0</c:formatCode>
                <c:ptCount val="7"/>
                <c:pt idx="0">
                  <c:v>357.9</c:v>
                </c:pt>
                <c:pt idx="1">
                  <c:v>363.6</c:v>
                </c:pt>
                <c:pt idx="2">
                  <c:v>374.1</c:v>
                </c:pt>
                <c:pt idx="3">
                  <c:v>393.7</c:v>
                </c:pt>
                <c:pt idx="4" formatCode="General">
                  <c:v>399.4</c:v>
                </c:pt>
                <c:pt idx="5" formatCode="General">
                  <c:v>342.4</c:v>
                </c:pt>
                <c:pt idx="6" formatCode="General">
                  <c:v>348.6</c:v>
                </c:pt>
              </c:numCache>
            </c:numRef>
          </c:val>
          <c:extLst>
            <c:ext xmlns:c16="http://schemas.microsoft.com/office/drawing/2014/chart" uri="{C3380CC4-5D6E-409C-BE32-E72D297353CC}">
              <c16:uniqueId val="{00000000-91FB-4BA7-9129-9874C27AC850}"/>
            </c:ext>
          </c:extLst>
        </c:ser>
        <c:ser>
          <c:idx val="1"/>
          <c:order val="1"/>
          <c:tx>
            <c:strRef>
              <c:f>'8.18~'!$A$4</c:f>
              <c:strCache>
                <c:ptCount val="1"/>
                <c:pt idx="0">
                  <c:v>Femei / Женщины / Females </c:v>
                </c:pt>
              </c:strCache>
            </c:strRef>
          </c:tx>
          <c:spPr>
            <a:solidFill>
              <a:schemeClr val="accent3">
                <a:lumMod val="60000"/>
                <a:lumOff val="40000"/>
              </a:schemeClr>
            </a:solidFill>
            <a:ln w="25400">
              <a:noFill/>
            </a:ln>
          </c:spPr>
          <c:invertIfNegative val="0"/>
          <c:dLbls>
            <c:numFmt formatCode="#,##0" sourceLinked="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'8.18~'!$B$2:$H$2</c:f>
              <c:numCache>
                <c:formatCode>General</c:formatCode>
                <c:ptCount val="7"/>
                <c:pt idx="0">
                  <c:v>2015</c:v>
                </c:pt>
                <c:pt idx="1">
                  <c:v>2016</c:v>
                </c:pt>
                <c:pt idx="2">
                  <c:v>2017</c:v>
                </c:pt>
                <c:pt idx="3">
                  <c:v>2018</c:v>
                </c:pt>
                <c:pt idx="4">
                  <c:v>2019</c:v>
                </c:pt>
                <c:pt idx="5">
                  <c:v>2020</c:v>
                </c:pt>
                <c:pt idx="6">
                  <c:v>2021</c:v>
                </c:pt>
              </c:numCache>
            </c:numRef>
          </c:cat>
          <c:val>
            <c:numRef>
              <c:f>'8.18~'!$B$4:$H$4</c:f>
              <c:numCache>
                <c:formatCode>0.0</c:formatCode>
                <c:ptCount val="7"/>
                <c:pt idx="0">
                  <c:v>312.7</c:v>
                </c:pt>
                <c:pt idx="1">
                  <c:v>345.8</c:v>
                </c:pt>
                <c:pt idx="2">
                  <c:v>360.2</c:v>
                </c:pt>
                <c:pt idx="3">
                  <c:v>363.5</c:v>
                </c:pt>
                <c:pt idx="4" formatCode="General">
                  <c:v>381.5</c:v>
                </c:pt>
                <c:pt idx="5" formatCode="General">
                  <c:v>311.39999999999998</c:v>
                </c:pt>
                <c:pt idx="6" formatCode="General">
                  <c:v>324.8</c:v>
                </c:pt>
              </c:numCache>
            </c:numRef>
          </c:val>
          <c:extLst>
            <c:ext xmlns:c16="http://schemas.microsoft.com/office/drawing/2014/chart" uri="{C3380CC4-5D6E-409C-BE32-E72D297353CC}">
              <c16:uniqueId val="{00000001-91FB-4BA7-9129-9874C27AC850}"/>
            </c:ext>
          </c:extLst>
        </c:ser>
        <c:dLbls>
          <c:showLegendKey val="0"/>
          <c:showVal val="0"/>
          <c:showCatName val="0"/>
          <c:showSerName val="0"/>
          <c:showPercent val="0"/>
          <c:showBubbleSize val="0"/>
        </c:dLbls>
        <c:gapWidth val="100"/>
        <c:axId val="949717968"/>
        <c:axId val="1"/>
      </c:barChart>
      <c:catAx>
        <c:axId val="949717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crossAx val="1"/>
        <c:crosses val="autoZero"/>
        <c:auto val="1"/>
        <c:lblAlgn val="ctr"/>
        <c:lblOffset val="100"/>
        <c:noMultiLvlLbl val="0"/>
      </c:catAx>
      <c:valAx>
        <c:axId val="1"/>
        <c:scaling>
          <c:orientation val="minMax"/>
          <c:max val="45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crossAx val="949717968"/>
        <c:crosses val="autoZero"/>
        <c:crossBetween val="between"/>
        <c:majorUnit val="50"/>
      </c:valAx>
      <c:spPr>
        <a:noFill/>
        <a:ln w="25400">
          <a:noFill/>
        </a:ln>
      </c:spPr>
    </c:plotArea>
    <c:legend>
      <c:legendPos val="r"/>
      <c:layout>
        <c:manualLayout>
          <c:xMode val="edge"/>
          <c:yMode val="edge"/>
          <c:x val="0.21071475440569931"/>
          <c:y val="0.86486740605595025"/>
          <c:w val="0.56250140607424071"/>
          <c:h val="9.9099369438576224E-2"/>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yriad Pro" panose="020B0503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Myriad Pro" panose="020B0503030403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cazuri/ случаев/ cases</a:t>
            </a:r>
          </a:p>
        </c:rich>
      </c:tx>
      <c:layout>
        <c:manualLayout>
          <c:xMode val="edge"/>
          <c:yMode val="edge"/>
          <c:x val="8.5492459934942797E-2"/>
          <c:y val="1.4405361738541806E-2"/>
        </c:manualLayout>
      </c:layout>
      <c:overlay val="1"/>
    </c:title>
    <c:autoTitleDeleted val="0"/>
    <c:plotArea>
      <c:layout>
        <c:manualLayout>
          <c:layoutTarget val="inner"/>
          <c:xMode val="edge"/>
          <c:yMode val="edge"/>
          <c:x val="7.9045954734214316E-2"/>
          <c:y val="7.4316939890710379E-2"/>
          <c:w val="0.8531979568719994"/>
          <c:h val="0.55903067854223143"/>
        </c:manualLayout>
      </c:layout>
      <c:barChart>
        <c:barDir val="col"/>
        <c:grouping val="clustered"/>
        <c:varyColors val="0"/>
        <c:ser>
          <c:idx val="0"/>
          <c:order val="0"/>
          <c:tx>
            <c:strRef>
              <c:f>'8.19~'!$E$3</c:f>
              <c:strCache>
                <c:ptCount val="1"/>
                <c:pt idx="0">
                  <c:v>Bolnavi luaţi în evidenţă cu diagnosticul stabilit pentru prima dată / Bзято под наблюдение больных с диагнозом, установленным впервые / Ill persons under observation, with diagnosis set for the first time</c:v>
                </c:pt>
              </c:strCache>
            </c:strRef>
          </c:tx>
          <c:spPr>
            <a:solidFill>
              <a:srgbClr val="55943C"/>
            </a:solidFill>
          </c:spPr>
          <c:invertIfNegative val="0"/>
          <c:dLbls>
            <c:spPr>
              <a:no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'8.19~'!$F$2:$L$2</c:f>
              <c:numCache>
                <c:formatCode>General</c:formatCode>
                <c:ptCount val="7"/>
                <c:pt idx="0">
                  <c:v>2015</c:v>
                </c:pt>
                <c:pt idx="1">
                  <c:v>2016</c:v>
                </c:pt>
                <c:pt idx="2">
                  <c:v>2017</c:v>
                </c:pt>
                <c:pt idx="3">
                  <c:v>2018</c:v>
                </c:pt>
                <c:pt idx="4">
                  <c:v>2019</c:v>
                </c:pt>
                <c:pt idx="5">
                  <c:v>2020</c:v>
                </c:pt>
                <c:pt idx="6">
                  <c:v>2021</c:v>
                </c:pt>
              </c:numCache>
            </c:numRef>
          </c:cat>
          <c:val>
            <c:numRef>
              <c:f>'8.19~'!$F$3:$L$3</c:f>
              <c:numCache>
                <c:formatCode>#,##0</c:formatCode>
                <c:ptCount val="7"/>
                <c:pt idx="0">
                  <c:v>2373</c:v>
                </c:pt>
                <c:pt idx="1">
                  <c:v>2308</c:v>
                </c:pt>
                <c:pt idx="2">
                  <c:v>2173</c:v>
                </c:pt>
                <c:pt idx="3">
                  <c:v>2048</c:v>
                </c:pt>
                <c:pt idx="4">
                  <c:v>1902</c:v>
                </c:pt>
                <c:pt idx="5">
                  <c:v>1123</c:v>
                </c:pt>
                <c:pt idx="6">
                  <c:v>1366</c:v>
                </c:pt>
              </c:numCache>
            </c:numRef>
          </c:val>
          <c:extLst>
            <c:ext xmlns:c16="http://schemas.microsoft.com/office/drawing/2014/chart" uri="{C3380CC4-5D6E-409C-BE32-E72D297353CC}">
              <c16:uniqueId val="{00000000-0B62-4583-BC10-CC8E226B3B54}"/>
            </c:ext>
          </c:extLst>
        </c:ser>
        <c:dLbls>
          <c:showLegendKey val="0"/>
          <c:showVal val="0"/>
          <c:showCatName val="0"/>
          <c:showSerName val="0"/>
          <c:showPercent val="0"/>
          <c:showBubbleSize val="0"/>
        </c:dLbls>
        <c:gapWidth val="75"/>
        <c:axId val="949714640"/>
        <c:axId val="1"/>
      </c:barChart>
      <c:lineChart>
        <c:grouping val="standard"/>
        <c:varyColors val="0"/>
        <c:ser>
          <c:idx val="1"/>
          <c:order val="1"/>
          <c:tx>
            <c:strRef>
              <c:f>'8.19~'!$E$4</c:f>
              <c:strCache>
                <c:ptCount val="1"/>
                <c:pt idx="0">
                  <c:v>La 100 000 locuitori/ на 100 000 жителей / per 100 000 inhabitants</c:v>
                </c:pt>
              </c:strCache>
            </c:strRef>
          </c:tx>
          <c:spPr>
            <a:ln>
              <a:solidFill>
                <a:schemeClr val="accent3">
                  <a:lumMod val="50000"/>
                </a:schemeClr>
              </a:solidFill>
            </a:ln>
          </c:spPr>
          <c:marker>
            <c:spPr>
              <a:solidFill>
                <a:schemeClr val="tx1"/>
              </a:solidFill>
              <a:ln>
                <a:solidFill>
                  <a:schemeClr val="accent3">
                    <a:lumMod val="50000"/>
                  </a:schemeClr>
                </a:solidFill>
              </a:ln>
            </c:spPr>
          </c:marker>
          <c:dLbls>
            <c:dLbl>
              <c:idx val="0"/>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0B62-4583-BC10-CC8E226B3B54}"/>
                </c:ext>
              </c:extLst>
            </c:dLbl>
            <c:dLbl>
              <c:idx val="1"/>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2-0B62-4583-BC10-CC8E226B3B54}"/>
                </c:ext>
              </c:extLst>
            </c:dLbl>
            <c:dLbl>
              <c:idx val="2"/>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0B62-4583-BC10-CC8E226B3B54}"/>
                </c:ext>
              </c:extLst>
            </c:dLbl>
            <c:dLbl>
              <c:idx val="3"/>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0B62-4583-BC10-CC8E226B3B54}"/>
                </c:ext>
              </c:extLst>
            </c:dLbl>
            <c:dLbl>
              <c:idx val="4"/>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5-0B62-4583-BC10-CC8E226B3B54}"/>
                </c:ext>
              </c:extLst>
            </c:dLbl>
            <c:dLbl>
              <c:idx val="5"/>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6-0B62-4583-BC10-CC8E226B3B54}"/>
                </c:ext>
              </c:extLst>
            </c:dLbl>
            <c:dLbl>
              <c:idx val="6"/>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7-0B62-4583-BC10-CC8E226B3B54}"/>
                </c:ext>
              </c:extLst>
            </c:dLbl>
            <c:dLbl>
              <c:idx val="7"/>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8-0B62-4583-BC10-CC8E226B3B54}"/>
                </c:ext>
              </c:extLst>
            </c:dLbl>
            <c:dLbl>
              <c:idx val="8"/>
              <c:numFmt formatCode="#,##0" sourceLinked="0"/>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0B62-4583-BC10-CC8E226B3B54}"/>
                </c:ext>
              </c:extLst>
            </c:dLbl>
            <c:dLbl>
              <c:idx val="9"/>
              <c:numFmt formatCode="#,##0" sourceLinked="0"/>
              <c:spPr>
                <a:noFill/>
                <a:ln w="25400">
                  <a:noFill/>
                </a:ln>
              </c:spPr>
              <c:txPr>
                <a:bodyPr/>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0B62-4583-BC10-CC8E226B3B54}"/>
                </c:ext>
              </c:extLst>
            </c:dLbl>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'8.19~'!$F$2:$L$2</c:f>
              <c:numCache>
                <c:formatCode>General</c:formatCode>
                <c:ptCount val="7"/>
                <c:pt idx="0">
                  <c:v>2015</c:v>
                </c:pt>
                <c:pt idx="1">
                  <c:v>2016</c:v>
                </c:pt>
                <c:pt idx="2">
                  <c:v>2017</c:v>
                </c:pt>
                <c:pt idx="3">
                  <c:v>2018</c:v>
                </c:pt>
                <c:pt idx="4">
                  <c:v>2019</c:v>
                </c:pt>
                <c:pt idx="5">
                  <c:v>2020</c:v>
                </c:pt>
                <c:pt idx="6">
                  <c:v>2021</c:v>
                </c:pt>
              </c:numCache>
            </c:numRef>
          </c:cat>
          <c:val>
            <c:numRef>
              <c:f>'8.19~'!$F$4:$L$4</c:f>
              <c:numCache>
                <c:formatCode>0</c:formatCode>
                <c:ptCount val="7"/>
                <c:pt idx="0">
                  <c:v>84.018231212648971</c:v>
                </c:pt>
                <c:pt idx="1">
                  <c:v>82</c:v>
                </c:pt>
                <c:pt idx="2">
                  <c:v>79.586458069327023</c:v>
                </c:pt>
                <c:pt idx="3">
                  <c:v>76.245391025679211</c:v>
                </c:pt>
                <c:pt idx="4">
                  <c:v>71</c:v>
                </c:pt>
                <c:pt idx="5">
                  <c:v>43</c:v>
                </c:pt>
                <c:pt idx="6">
                  <c:v>52.227706683693562</c:v>
                </c:pt>
              </c:numCache>
            </c:numRef>
          </c:val>
          <c:smooth val="0"/>
          <c:extLst>
            <c:ext xmlns:c16="http://schemas.microsoft.com/office/drawing/2014/chart" uri="{C3380CC4-5D6E-409C-BE32-E72D297353CC}">
              <c16:uniqueId val="{0000000B-0B62-4583-BC10-CC8E226B3B54}"/>
            </c:ext>
          </c:extLst>
        </c:ser>
        <c:dLbls>
          <c:showLegendKey val="0"/>
          <c:showVal val="0"/>
          <c:showCatName val="0"/>
          <c:showSerName val="0"/>
          <c:showPercent val="0"/>
          <c:showBubbleSize val="0"/>
        </c:dLbls>
        <c:marker val="1"/>
        <c:smooth val="0"/>
        <c:axId val="3"/>
        <c:axId val="4"/>
      </c:lineChart>
      <c:catAx>
        <c:axId val="949714640"/>
        <c:scaling>
          <c:orientation val="minMax"/>
        </c:scaling>
        <c:delete val="0"/>
        <c:axPos val="b"/>
        <c:numFmt formatCode="General" sourceLinked="1"/>
        <c:majorTickMark val="out"/>
        <c:minorTickMark val="none"/>
        <c:tickLblPos val="nextTo"/>
        <c:txPr>
          <a:bodyPr rot="0" vert="horz"/>
          <a:lstStyle/>
          <a:p>
            <a:pPr>
              <a:defRPr>
                <a:solidFill>
                  <a:sysClr val="windowText" lastClr="000000"/>
                </a:solidFill>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a:pPr>
            <a:endParaRPr lang="en-US"/>
          </a:p>
        </c:txPr>
        <c:crossAx val="9497146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a:pPr>
            <a:endParaRPr lang="en-US"/>
          </a:p>
        </c:txPr>
        <c:crossAx val="3"/>
        <c:crosses val="max"/>
        <c:crossBetween val="between"/>
        <c:majorUnit val="20"/>
      </c:valAx>
    </c:plotArea>
    <c:legend>
      <c:legendPos val="r"/>
      <c:layout>
        <c:manualLayout>
          <c:xMode val="edge"/>
          <c:yMode val="edge"/>
          <c:x val="2.1978107275792729E-2"/>
          <c:y val="0.73319507506817128"/>
          <c:w val="0.93681364107340781"/>
          <c:h val="0.22899208766787371"/>
        </c:manualLayout>
      </c:layout>
      <c:overlay val="0"/>
    </c:legend>
    <c:plotVisOnly val="1"/>
    <c:dispBlanksAs val="gap"/>
    <c:showDLblsOverMax val="0"/>
  </c:chart>
  <c:spPr>
    <a:noFill/>
    <a:ln>
      <a:noFill/>
    </a:ln>
  </c:spPr>
  <c:txPr>
    <a:bodyPr/>
    <a:lstStyle/>
    <a:p>
      <a:pPr>
        <a:defRPr sz="800" b="0" i="0" u="none" strike="noStrike" baseline="0">
          <a:solidFill>
            <a:srgbClr val="000000"/>
          </a:solidFill>
          <a:latin typeface="Myriad Pro" panose="020B0503030403020204" pitchFamily="34" charset="0"/>
          <a:ea typeface="Times New Roman"/>
          <a:cs typeface="Myanmar Text" panose="020B0502040204020203"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ru-RU"/>
              <a:t>cazuri/ случаев/ cases </a:t>
            </a:r>
          </a:p>
        </c:rich>
      </c:tx>
      <c:layout>
        <c:manualLayout>
          <c:xMode val="edge"/>
          <c:yMode val="edge"/>
          <c:x val="9.1180452512211754E-2"/>
          <c:y val="3.4510430914445556E-2"/>
        </c:manualLayout>
      </c:layout>
      <c:overlay val="1"/>
    </c:title>
    <c:autoTitleDeleted val="0"/>
    <c:plotArea>
      <c:layout>
        <c:manualLayout>
          <c:layoutTarget val="inner"/>
          <c:xMode val="edge"/>
          <c:yMode val="edge"/>
          <c:x val="7.6707701550199681E-2"/>
          <c:y val="0.11290975420525265"/>
          <c:w val="0.85754049844693625"/>
          <c:h val="0.55623532907443185"/>
        </c:manualLayout>
      </c:layout>
      <c:barChart>
        <c:barDir val="col"/>
        <c:grouping val="clustered"/>
        <c:varyColors val="0"/>
        <c:ser>
          <c:idx val="0"/>
          <c:order val="0"/>
          <c:tx>
            <c:strRef>
              <c:f>'8.19~'!$E$7</c:f>
              <c:strCache>
                <c:ptCount val="1"/>
                <c:pt idx="0">
                  <c:v>Numărul bolnavilor aflaţi în evidenţă în instituţiile curativ-profilactice / Численность больных, состоящих на учете в лечебно-профилактических учреждениях / Number of ill persons under observation in the curative-prophylactic institutions</c:v>
                </c:pt>
              </c:strCache>
            </c:strRef>
          </c:tx>
          <c:spPr>
            <a:solidFill>
              <a:srgbClr val="55943C"/>
            </a:solidFill>
          </c:spPr>
          <c:invertIfNegative val="0"/>
          <c:dLbls>
            <c:spPr>
              <a:no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'8.19~'!$F$6:$L$6</c:f>
              <c:numCache>
                <c:formatCode>General</c:formatCode>
                <c:ptCount val="7"/>
                <c:pt idx="0">
                  <c:v>2015</c:v>
                </c:pt>
                <c:pt idx="1">
                  <c:v>2016</c:v>
                </c:pt>
                <c:pt idx="2">
                  <c:v>2017</c:v>
                </c:pt>
                <c:pt idx="3">
                  <c:v>2018</c:v>
                </c:pt>
                <c:pt idx="4">
                  <c:v>2019</c:v>
                </c:pt>
                <c:pt idx="5">
                  <c:v>2020</c:v>
                </c:pt>
                <c:pt idx="6">
                  <c:v>2021</c:v>
                </c:pt>
              </c:numCache>
            </c:numRef>
          </c:cat>
          <c:val>
            <c:numRef>
              <c:f>'8.19~'!$F$7:$L$7</c:f>
              <c:numCache>
                <c:formatCode>#,##0</c:formatCode>
                <c:ptCount val="7"/>
                <c:pt idx="0">
                  <c:v>3368</c:v>
                </c:pt>
                <c:pt idx="1">
                  <c:v>3355</c:v>
                </c:pt>
                <c:pt idx="2">
                  <c:v>3218</c:v>
                </c:pt>
                <c:pt idx="3">
                  <c:v>2810</c:v>
                </c:pt>
                <c:pt idx="4">
                  <c:v>2539</c:v>
                </c:pt>
                <c:pt idx="5">
                  <c:v>1737</c:v>
                </c:pt>
                <c:pt idx="6">
                  <c:v>1841</c:v>
                </c:pt>
              </c:numCache>
            </c:numRef>
          </c:val>
          <c:extLst>
            <c:ext xmlns:c16="http://schemas.microsoft.com/office/drawing/2014/chart" uri="{C3380CC4-5D6E-409C-BE32-E72D297353CC}">
              <c16:uniqueId val="{00000000-62E3-458B-8528-981E24EF96A4}"/>
            </c:ext>
          </c:extLst>
        </c:ser>
        <c:dLbls>
          <c:showLegendKey val="0"/>
          <c:showVal val="0"/>
          <c:showCatName val="0"/>
          <c:showSerName val="0"/>
          <c:showPercent val="0"/>
          <c:showBubbleSize val="0"/>
        </c:dLbls>
        <c:gapWidth val="75"/>
        <c:axId val="952584000"/>
        <c:axId val="1"/>
      </c:barChart>
      <c:lineChart>
        <c:grouping val="standard"/>
        <c:varyColors val="0"/>
        <c:ser>
          <c:idx val="1"/>
          <c:order val="1"/>
          <c:tx>
            <c:strRef>
              <c:f>'8.19~'!$E$8</c:f>
              <c:strCache>
                <c:ptCount val="1"/>
                <c:pt idx="0">
                  <c:v>La 100 000 locuitori/ на 100 000 жителей/ per 100 000 inhabitants</c:v>
                </c:pt>
              </c:strCache>
            </c:strRef>
          </c:tx>
          <c:spPr>
            <a:ln>
              <a:solidFill>
                <a:schemeClr val="accent3">
                  <a:lumMod val="50000"/>
                </a:schemeClr>
              </a:solidFill>
            </a:ln>
          </c:spPr>
          <c:marker>
            <c:spPr>
              <a:solidFill>
                <a:schemeClr val="tx1"/>
              </a:solidFill>
              <a:ln>
                <a:solidFill>
                  <a:schemeClr val="accent3">
                    <a:lumMod val="50000"/>
                  </a:schemeClr>
                </a:solidFill>
              </a:ln>
            </c:spPr>
          </c:marker>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'8.19~'!$F$6:$L$6</c:f>
              <c:numCache>
                <c:formatCode>General</c:formatCode>
                <c:ptCount val="7"/>
                <c:pt idx="0">
                  <c:v>2015</c:v>
                </c:pt>
                <c:pt idx="1">
                  <c:v>2016</c:v>
                </c:pt>
                <c:pt idx="2">
                  <c:v>2017</c:v>
                </c:pt>
                <c:pt idx="3">
                  <c:v>2018</c:v>
                </c:pt>
                <c:pt idx="4">
                  <c:v>2019</c:v>
                </c:pt>
                <c:pt idx="5">
                  <c:v>2020</c:v>
                </c:pt>
                <c:pt idx="6">
                  <c:v>2021</c:v>
                </c:pt>
              </c:numCache>
            </c:numRef>
          </c:cat>
          <c:val>
            <c:numRef>
              <c:f>'8.19~'!$F$8:$L$8</c:f>
              <c:numCache>
                <c:formatCode>0</c:formatCode>
                <c:ptCount val="7"/>
                <c:pt idx="0">
                  <c:v>119.24711450661684</c:v>
                </c:pt>
                <c:pt idx="1">
                  <c:v>120</c:v>
                </c:pt>
                <c:pt idx="2">
                  <c:v>117</c:v>
                </c:pt>
                <c:pt idx="3">
                  <c:v>104</c:v>
                </c:pt>
                <c:pt idx="4">
                  <c:v>95</c:v>
                </c:pt>
                <c:pt idx="5">
                  <c:v>66</c:v>
                </c:pt>
                <c:pt idx="6">
                  <c:v>70.388878480731961</c:v>
                </c:pt>
              </c:numCache>
            </c:numRef>
          </c:val>
          <c:smooth val="0"/>
          <c:extLst>
            <c:ext xmlns:c16="http://schemas.microsoft.com/office/drawing/2014/chart" uri="{C3380CC4-5D6E-409C-BE32-E72D297353CC}">
              <c16:uniqueId val="{00000001-62E3-458B-8528-981E24EF96A4}"/>
            </c:ext>
          </c:extLst>
        </c:ser>
        <c:dLbls>
          <c:showLegendKey val="0"/>
          <c:showVal val="0"/>
          <c:showCatName val="0"/>
          <c:showSerName val="0"/>
          <c:showPercent val="0"/>
          <c:showBubbleSize val="0"/>
        </c:dLbls>
        <c:marker val="1"/>
        <c:smooth val="0"/>
        <c:axId val="3"/>
        <c:axId val="4"/>
      </c:lineChart>
      <c:catAx>
        <c:axId val="952584000"/>
        <c:scaling>
          <c:orientation val="minMax"/>
        </c:scaling>
        <c:delete val="0"/>
        <c:axPos val="b"/>
        <c:numFmt formatCode="General" sourceLinked="1"/>
        <c:majorTickMark val="out"/>
        <c:minorTickMark val="none"/>
        <c:tickLblPos val="nextTo"/>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a:pPr>
            <a:endParaRPr lang="en-US"/>
          </a:p>
        </c:txPr>
        <c:crossAx val="9525840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a:pPr>
            <a:endParaRPr lang="en-US"/>
          </a:p>
        </c:txPr>
        <c:crossAx val="3"/>
        <c:crosses val="max"/>
        <c:crossBetween val="between"/>
        <c:majorUnit val="40"/>
      </c:valAx>
    </c:plotArea>
    <c:legend>
      <c:legendPos val="r"/>
      <c:layout>
        <c:manualLayout>
          <c:xMode val="edge"/>
          <c:yMode val="edge"/>
          <c:x val="9.4780260445436068E-2"/>
          <c:y val="0.74881643315712298"/>
          <c:w val="0.82829699588789363"/>
          <c:h val="0.23222770569171813"/>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Myriad Pro" panose="020B0503030403020204"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91440</xdr:rowOff>
    </xdr:from>
    <xdr:to>
      <xdr:col>6</xdr:col>
      <xdr:colOff>365760</xdr:colOff>
      <xdr:row>19</xdr:row>
      <xdr:rowOff>144780</xdr:rowOff>
    </xdr:to>
    <xdr:graphicFrame macro="">
      <xdr:nvGraphicFramePr>
        <xdr:cNvPr id="3095511" name="Chart 1">
          <a:extLst>
            <a:ext uri="{FF2B5EF4-FFF2-40B4-BE49-F238E27FC236}">
              <a16:creationId xmlns:a16="http://schemas.microsoft.com/office/drawing/2014/main" id="{00000000-0008-0000-0200-0000D73B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312420</xdr:colOff>
      <xdr:row>1</xdr:row>
      <xdr:rowOff>125730</xdr:rowOff>
    </xdr:from>
    <xdr:to>
      <xdr:col>5</xdr:col>
      <xdr:colOff>373380</xdr:colOff>
      <xdr:row>4</xdr:row>
      <xdr:rowOff>30913</xdr:rowOff>
    </xdr:to>
    <xdr:sp macro="" textlink="">
      <xdr:nvSpPr>
        <xdr:cNvPr id="3" name="TextBox 1">
          <a:extLst>
            <a:ext uri="{FF2B5EF4-FFF2-40B4-BE49-F238E27FC236}">
              <a16:creationId xmlns:a16="http://schemas.microsoft.com/office/drawing/2014/main" id="{00000000-0008-0000-0200-000003000000}"/>
            </a:ext>
          </a:extLst>
        </xdr:cNvPr>
        <xdr:cNvSpPr txBox="1">
          <a:spLocks noChangeArrowheads="1"/>
        </xdr:cNvSpPr>
      </xdr:nvSpPr>
      <xdr:spPr bwMode="auto">
        <a:xfrm>
          <a:off x="312420" y="601980"/>
          <a:ext cx="2937510" cy="229033"/>
        </a:xfrm>
        <a:prstGeom prst="rect">
          <a:avLst/>
        </a:prstGeom>
        <a:noFill/>
        <a:ln>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l</a:t>
          </a:r>
          <a:r>
            <a:rPr lang="ru-RU" sz="800" b="0" i="0" u="none" strike="noStrike" baseline="0">
              <a:solidFill>
                <a:srgbClr val="000000"/>
              </a:solidFill>
              <a:latin typeface="Arial"/>
              <a:cs typeface="Arial"/>
            </a:rPr>
            <a:t>a 1</a:t>
          </a:r>
          <a:r>
            <a:rPr lang="en-US" sz="800" b="0" i="0" u="none" strike="noStrike" baseline="0">
              <a:solidFill>
                <a:srgbClr val="000000"/>
              </a:solidFill>
              <a:latin typeface="Arial"/>
              <a:cs typeface="Arial"/>
            </a:rPr>
            <a:t>0000</a:t>
          </a:r>
          <a:r>
            <a:rPr lang="ru-RU" sz="800" b="0" i="0" u="none" strike="noStrike" baseline="0">
              <a:solidFill>
                <a:srgbClr val="000000"/>
              </a:solidFill>
              <a:latin typeface="Arial"/>
              <a:cs typeface="Arial"/>
            </a:rPr>
            <a:t> locuitori / н</a:t>
          </a:r>
          <a:r>
            <a:rPr lang="ru-RU" sz="800" b="0" i="1" u="none" strike="noStrike" baseline="0">
              <a:solidFill>
                <a:srgbClr val="000000"/>
              </a:solidFill>
              <a:latin typeface="Arial"/>
              <a:cs typeface="Arial"/>
            </a:rPr>
            <a:t>а 10</a:t>
          </a:r>
          <a:r>
            <a:rPr lang="en-US" sz="800" b="0" i="1" u="none" strike="noStrike" baseline="0">
              <a:solidFill>
                <a:srgbClr val="000000"/>
              </a:solidFill>
              <a:latin typeface="Arial"/>
              <a:cs typeface="Arial"/>
            </a:rPr>
            <a:t>000</a:t>
          </a:r>
          <a:r>
            <a:rPr lang="ru-RU" sz="800" b="0" i="1" u="none" strike="noStrike" baseline="0">
              <a:solidFill>
                <a:srgbClr val="000000"/>
              </a:solidFill>
              <a:latin typeface="Arial"/>
              <a:cs typeface="Arial"/>
            </a:rPr>
            <a:t> жителей</a:t>
          </a:r>
          <a:r>
            <a:rPr lang="ru-RU" sz="800" b="0" i="0" u="none" strike="noStrike" baseline="0">
              <a:solidFill>
                <a:srgbClr val="000000"/>
              </a:solidFill>
              <a:latin typeface="Calibri"/>
              <a:cs typeface="Calibri"/>
            </a:rPr>
            <a:t> /</a:t>
          </a:r>
          <a:r>
            <a:rPr lang="ru-RU" sz="800" b="0" i="1" u="none" strike="noStrike" baseline="0">
              <a:solidFill>
                <a:srgbClr val="000000"/>
              </a:solidFill>
              <a:latin typeface="Arial"/>
              <a:cs typeface="Arial"/>
            </a:rPr>
            <a:t> </a:t>
          </a:r>
          <a:r>
            <a:rPr lang="ro-RO" sz="800" b="0" i="1" u="none" strike="noStrike" baseline="0">
              <a:solidFill>
                <a:srgbClr val="000000"/>
              </a:solidFill>
              <a:latin typeface="Arial"/>
              <a:cs typeface="Arial"/>
            </a:rPr>
            <a:t>p</a:t>
          </a:r>
          <a:r>
            <a:rPr lang="ru-RU" sz="800" b="0" i="1" u="none" strike="noStrike" baseline="0">
              <a:solidFill>
                <a:srgbClr val="000000"/>
              </a:solidFill>
              <a:latin typeface="Arial"/>
              <a:cs typeface="Arial"/>
            </a:rPr>
            <a:t>er 10</a:t>
          </a:r>
          <a:r>
            <a:rPr lang="en-US" sz="800" b="0" i="1" u="none" strike="noStrike" baseline="0">
              <a:solidFill>
                <a:srgbClr val="000000"/>
              </a:solidFill>
              <a:latin typeface="Arial"/>
              <a:cs typeface="Arial"/>
            </a:rPr>
            <a:t>000</a:t>
          </a:r>
          <a:r>
            <a:rPr lang="ru-RU" sz="800" b="0" i="1" u="none" strike="noStrike" baseline="0">
              <a:solidFill>
                <a:srgbClr val="000000"/>
              </a:solidFill>
              <a:latin typeface="Arial"/>
              <a:cs typeface="Arial"/>
            </a:rPr>
            <a:t> </a:t>
          </a:r>
          <a:r>
            <a:rPr lang="ru-RU" sz="800" b="0" i="0" u="none" strike="noStrike" baseline="0">
              <a:solidFill>
                <a:srgbClr val="000000"/>
              </a:solidFill>
              <a:latin typeface="Arial"/>
              <a:cs typeface="Arial"/>
            </a:rPr>
            <a:t>inhabitants </a:t>
          </a:r>
          <a:endParaRPr lang="ru-RU"/>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60960</xdr:rowOff>
    </xdr:from>
    <xdr:to>
      <xdr:col>9</xdr:col>
      <xdr:colOff>403860</xdr:colOff>
      <xdr:row>20</xdr:row>
      <xdr:rowOff>160020</xdr:rowOff>
    </xdr:to>
    <xdr:graphicFrame macro="">
      <xdr:nvGraphicFramePr>
        <xdr:cNvPr id="20451" name="Chart 1">
          <a:extLst>
            <a:ext uri="{FF2B5EF4-FFF2-40B4-BE49-F238E27FC236}">
              <a16:creationId xmlns:a16="http://schemas.microsoft.com/office/drawing/2014/main" id="{00000000-0008-0000-0900-0000E34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4</xdr:row>
      <xdr:rowOff>30480</xdr:rowOff>
    </xdr:from>
    <xdr:to>
      <xdr:col>10</xdr:col>
      <xdr:colOff>236220</xdr:colOff>
      <xdr:row>21</xdr:row>
      <xdr:rowOff>106680</xdr:rowOff>
    </xdr:to>
    <xdr:graphicFrame macro="">
      <xdr:nvGraphicFramePr>
        <xdr:cNvPr id="32735" name="Chart 1">
          <a:extLst>
            <a:ext uri="{FF2B5EF4-FFF2-40B4-BE49-F238E27FC236}">
              <a16:creationId xmlns:a16="http://schemas.microsoft.com/office/drawing/2014/main" id="{00000000-0008-0000-0D00-0000DF7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243840</xdr:colOff>
      <xdr:row>6</xdr:row>
      <xdr:rowOff>121920</xdr:rowOff>
    </xdr:from>
    <xdr:to>
      <xdr:col>7</xdr:col>
      <xdr:colOff>22860</xdr:colOff>
      <xdr:row>21</xdr:row>
      <xdr:rowOff>144780</xdr:rowOff>
    </xdr:to>
    <xdr:graphicFrame macro="">
      <xdr:nvGraphicFramePr>
        <xdr:cNvPr id="46044" name="Chart 1">
          <a:extLst>
            <a:ext uri="{FF2B5EF4-FFF2-40B4-BE49-F238E27FC236}">
              <a16:creationId xmlns:a16="http://schemas.microsoft.com/office/drawing/2014/main" id="{00000000-0008-0000-1100-0000DCB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0.03689</cdr:x>
      <cdr:y>0.00262</cdr:y>
    </cdr:from>
    <cdr:to>
      <cdr:x>0.97239</cdr:x>
      <cdr:y>0.13567</cdr:y>
    </cdr:to>
    <cdr:sp macro="" textlink="">
      <cdr:nvSpPr>
        <cdr:cNvPr id="2" name="TextBox 1"/>
        <cdr:cNvSpPr txBox="1"/>
      </cdr:nvSpPr>
      <cdr:spPr>
        <a:xfrm xmlns:a="http://schemas.openxmlformats.org/drawingml/2006/main">
          <a:off x="122797" y="6357"/>
          <a:ext cx="3069983" cy="2679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ro-RO" sz="800">
              <a:solidFill>
                <a:sysClr val="windowText" lastClr="000000"/>
              </a:solidFill>
              <a:latin typeface="Myriad Pro" panose="020B0503030403020204" pitchFamily="34" charset="0"/>
              <a:cs typeface="Times New Roman" panose="02020603050405020304" pitchFamily="18" charset="0"/>
            </a:rPr>
            <a:t>persoane</a:t>
          </a:r>
          <a:r>
            <a:rPr lang="en-US" sz="800">
              <a:solidFill>
                <a:sysClr val="windowText" lastClr="000000"/>
              </a:solidFill>
              <a:latin typeface="Myriad Pro" panose="020B0503030403020204" pitchFamily="34" charset="0"/>
              <a:cs typeface="Times New Roman" panose="02020603050405020304" pitchFamily="18" charset="0"/>
            </a:rPr>
            <a:t> </a:t>
          </a:r>
          <a:r>
            <a:rPr lang="ro-RO" sz="800">
              <a:solidFill>
                <a:sysClr val="windowText" lastClr="000000"/>
              </a:solidFill>
              <a:latin typeface="Myriad Pro" panose="020B0503030403020204" pitchFamily="34" charset="0"/>
              <a:cs typeface="Times New Roman" panose="02020603050405020304" pitchFamily="18" charset="0"/>
            </a:rPr>
            <a:t>/</a:t>
          </a:r>
          <a:r>
            <a:rPr lang="en-US" sz="800">
              <a:solidFill>
                <a:sysClr val="windowText" lastClr="000000"/>
              </a:solidFill>
              <a:latin typeface="Myriad Pro" panose="020B0503030403020204" pitchFamily="34" charset="0"/>
              <a:cs typeface="Times New Roman" panose="02020603050405020304" pitchFamily="18" charset="0"/>
            </a:rPr>
            <a:t> </a:t>
          </a:r>
          <a:r>
            <a:rPr lang="ru-RU" sz="800" i="1">
              <a:solidFill>
                <a:sysClr val="windowText" lastClr="000000"/>
              </a:solidFill>
              <a:latin typeface="Myriad Pro" panose="020B0503030403020204" pitchFamily="34" charset="0"/>
              <a:cs typeface="Times New Roman" panose="02020603050405020304" pitchFamily="18" charset="0"/>
            </a:rPr>
            <a:t>человек</a:t>
          </a:r>
          <a:r>
            <a:rPr lang="en-US" sz="800" i="1">
              <a:solidFill>
                <a:sysClr val="windowText" lastClr="000000"/>
              </a:solidFill>
              <a:latin typeface="Myriad Pro" panose="020B0503030403020204" pitchFamily="34" charset="0"/>
              <a:cs typeface="Times New Roman" panose="02020603050405020304" pitchFamily="18" charset="0"/>
            </a:rPr>
            <a:t> </a:t>
          </a:r>
          <a:r>
            <a:rPr lang="ru-RU" sz="800" i="1">
              <a:solidFill>
                <a:sysClr val="windowText" lastClr="000000"/>
              </a:solidFill>
              <a:latin typeface="Myriad Pro" panose="020B0503030403020204" pitchFamily="34" charset="0"/>
              <a:cs typeface="Times New Roman" panose="02020603050405020304" pitchFamily="18" charset="0"/>
            </a:rPr>
            <a:t>/</a:t>
          </a:r>
          <a:r>
            <a:rPr lang="en-US" sz="800" i="1">
              <a:solidFill>
                <a:sysClr val="windowText" lastClr="000000"/>
              </a:solidFill>
              <a:latin typeface="Myriad Pro" panose="020B0503030403020204" pitchFamily="34" charset="0"/>
              <a:cs typeface="Times New Roman" panose="02020603050405020304" pitchFamily="18" charset="0"/>
            </a:rPr>
            <a:t> </a:t>
          </a:r>
          <a:r>
            <a:rPr lang="ro-RO" sz="800" i="1">
              <a:solidFill>
                <a:sysClr val="windowText" lastClr="000000"/>
              </a:solidFill>
              <a:latin typeface="Myriad Pro" panose="020B0503030403020204" pitchFamily="34" charset="0"/>
              <a:cs typeface="Times New Roman" panose="02020603050405020304" pitchFamily="18" charset="0"/>
            </a:rPr>
            <a:t>persons</a:t>
          </a:r>
          <a:endParaRPr lang="en-US" sz="800" i="1">
            <a:solidFill>
              <a:sysClr val="windowText" lastClr="000000"/>
            </a:solidFill>
            <a:latin typeface="Myriad Pro" panose="020B0503030403020204" pitchFamily="34" charset="0"/>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312420</xdr:colOff>
      <xdr:row>17</xdr:row>
      <xdr:rowOff>0</xdr:rowOff>
    </xdr:to>
    <xdr:graphicFrame macro="">
      <xdr:nvGraphicFramePr>
        <xdr:cNvPr id="3211187" name="Chart 1">
          <a:extLst>
            <a:ext uri="{FF2B5EF4-FFF2-40B4-BE49-F238E27FC236}">
              <a16:creationId xmlns:a16="http://schemas.microsoft.com/office/drawing/2014/main" id="{00000000-0008-0000-1200-0000B3FF3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2</xdr:col>
      <xdr:colOff>312420</xdr:colOff>
      <xdr:row>37</xdr:row>
      <xdr:rowOff>30480</xdr:rowOff>
    </xdr:to>
    <xdr:graphicFrame macro="">
      <xdr:nvGraphicFramePr>
        <xdr:cNvPr id="3211188" name="Chart 2">
          <a:extLst>
            <a:ext uri="{FF2B5EF4-FFF2-40B4-BE49-F238E27FC236}">
              <a16:creationId xmlns:a16="http://schemas.microsoft.com/office/drawing/2014/main" id="{00000000-0008-0000-1200-0000B4FF3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CNMS\Medform2019\medform\xls_data\ANUALA\M18\rs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indicatori"/>
      <sheetName val="ba2"/>
      <sheetName val="ba3"/>
      <sheetName val="ba4"/>
      <sheetName val="ba5"/>
      <sheetName val="ba6"/>
      <sheetName val="ba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C4">
            <v>163</v>
          </cell>
        </row>
        <row r="5675">
          <cell r="C5675">
            <v>129</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R13"/>
  <sheetViews>
    <sheetView tabSelected="1" zoomScaleNormal="100" workbookViewId="0">
      <selection activeCell="A2" sqref="A2"/>
    </sheetView>
  </sheetViews>
  <sheetFormatPr defaultColWidth="9" defaultRowHeight="12.75"/>
  <cols>
    <col min="1" max="1" width="33.7109375" customWidth="1"/>
    <col min="2" max="14" width="5.140625" customWidth="1"/>
    <col min="15" max="15" width="6.28515625" customWidth="1"/>
    <col min="16" max="18" width="5.140625" customWidth="1"/>
  </cols>
  <sheetData>
    <row r="1" spans="1:18" ht="38.25" customHeight="1">
      <c r="A1" s="312" t="s">
        <v>416</v>
      </c>
      <c r="B1" s="312"/>
      <c r="C1" s="312"/>
      <c r="D1" s="312"/>
      <c r="E1" s="312"/>
      <c r="F1" s="312"/>
      <c r="G1" s="312"/>
      <c r="H1" s="312"/>
      <c r="I1" s="312"/>
      <c r="J1" s="312"/>
      <c r="K1" s="312"/>
      <c r="L1" s="312"/>
      <c r="M1" s="312"/>
      <c r="N1" s="312"/>
      <c r="O1" s="312"/>
    </row>
    <row r="2" spans="1:18">
      <c r="A2" s="1"/>
      <c r="B2" s="2">
        <v>2000</v>
      </c>
      <c r="C2" s="2">
        <v>2005</v>
      </c>
      <c r="D2" s="2">
        <v>2010</v>
      </c>
      <c r="E2" s="2">
        <v>2011</v>
      </c>
      <c r="F2" s="2">
        <v>2012</v>
      </c>
      <c r="G2" s="2">
        <v>2013</v>
      </c>
      <c r="H2" s="2">
        <v>2014</v>
      </c>
      <c r="I2" s="1">
        <v>2015</v>
      </c>
      <c r="J2" s="9">
        <v>2016</v>
      </c>
      <c r="K2" s="9">
        <v>2017</v>
      </c>
      <c r="L2" s="9">
        <v>2018</v>
      </c>
      <c r="M2" s="9">
        <v>2019</v>
      </c>
      <c r="N2" s="9">
        <v>2020</v>
      </c>
      <c r="O2" s="9">
        <v>2021</v>
      </c>
    </row>
    <row r="3" spans="1:18" ht="11.25" customHeight="1">
      <c r="A3" s="4" t="s">
        <v>0</v>
      </c>
      <c r="B3" s="7">
        <v>97</v>
      </c>
      <c r="C3" s="7">
        <v>116</v>
      </c>
      <c r="D3" s="7">
        <v>84</v>
      </c>
      <c r="E3" s="7">
        <v>86</v>
      </c>
      <c r="F3" s="7">
        <v>85</v>
      </c>
      <c r="G3" s="7">
        <v>85</v>
      </c>
      <c r="H3" s="7">
        <v>87</v>
      </c>
      <c r="I3" s="7">
        <v>85</v>
      </c>
      <c r="J3" s="7">
        <v>85</v>
      </c>
      <c r="K3" s="7">
        <v>87</v>
      </c>
      <c r="L3" s="7">
        <v>86</v>
      </c>
      <c r="M3" s="47">
        <v>85</v>
      </c>
      <c r="N3" s="47">
        <v>85</v>
      </c>
      <c r="O3" s="7">
        <v>86</v>
      </c>
    </row>
    <row r="4" spans="1:18" ht="34.5" customHeight="1">
      <c r="A4" s="11" t="s">
        <v>160</v>
      </c>
      <c r="B4" s="7"/>
      <c r="C4" s="7"/>
      <c r="D4" s="7"/>
      <c r="E4" s="7"/>
      <c r="F4" s="7"/>
      <c r="G4" s="7"/>
      <c r="H4" s="7"/>
      <c r="I4" s="7"/>
      <c r="J4" s="7"/>
      <c r="K4" s="7"/>
      <c r="L4" s="7"/>
      <c r="M4" s="47"/>
      <c r="N4" s="47"/>
    </row>
    <row r="5" spans="1:18" s="102" customFormat="1">
      <c r="A5" s="11" t="s">
        <v>161</v>
      </c>
      <c r="B5" s="7">
        <v>89</v>
      </c>
      <c r="C5" s="7">
        <v>105</v>
      </c>
      <c r="D5" s="7">
        <v>73</v>
      </c>
      <c r="E5" s="7">
        <v>73</v>
      </c>
      <c r="F5" s="7">
        <v>72</v>
      </c>
      <c r="G5" s="7">
        <v>72</v>
      </c>
      <c r="H5" s="7">
        <v>72</v>
      </c>
      <c r="I5" s="7">
        <v>71</v>
      </c>
      <c r="J5" s="7">
        <v>71</v>
      </c>
      <c r="K5" s="7">
        <v>71</v>
      </c>
      <c r="L5" s="7">
        <v>69</v>
      </c>
      <c r="M5" s="7">
        <v>68</v>
      </c>
      <c r="N5" s="47">
        <v>68</v>
      </c>
      <c r="O5" s="47">
        <v>68</v>
      </c>
    </row>
    <row r="6" spans="1:18" s="102" customFormat="1">
      <c r="A6" s="11" t="s">
        <v>162</v>
      </c>
      <c r="B6" s="7">
        <v>8</v>
      </c>
      <c r="C6" s="7">
        <v>11</v>
      </c>
      <c r="D6" s="7">
        <v>11</v>
      </c>
      <c r="E6" s="7">
        <v>13</v>
      </c>
      <c r="F6" s="7">
        <v>13</v>
      </c>
      <c r="G6" s="7">
        <v>13</v>
      </c>
      <c r="H6" s="7">
        <v>15</v>
      </c>
      <c r="I6" s="7">
        <v>14</v>
      </c>
      <c r="J6" s="7">
        <v>14</v>
      </c>
      <c r="K6" s="7">
        <v>16</v>
      </c>
      <c r="L6" s="7">
        <v>17</v>
      </c>
      <c r="M6" s="47">
        <v>17</v>
      </c>
      <c r="N6" s="47">
        <v>17</v>
      </c>
      <c r="O6" s="47">
        <v>18</v>
      </c>
    </row>
    <row r="7" spans="1:18" ht="79.5" customHeight="1">
      <c r="A7" s="3" t="s">
        <v>163</v>
      </c>
      <c r="B7" s="65" t="s">
        <v>164</v>
      </c>
      <c r="C7" s="65" t="s">
        <v>165</v>
      </c>
      <c r="D7" s="65" t="s">
        <v>166</v>
      </c>
      <c r="E7" s="65" t="s">
        <v>167</v>
      </c>
      <c r="F7" s="65" t="s">
        <v>168</v>
      </c>
      <c r="G7" s="65" t="s">
        <v>169</v>
      </c>
      <c r="H7" s="65" t="s">
        <v>170</v>
      </c>
      <c r="I7" s="65" t="s">
        <v>171</v>
      </c>
      <c r="J7" s="65" t="s">
        <v>172</v>
      </c>
      <c r="K7" s="65" t="s">
        <v>173</v>
      </c>
      <c r="L7" s="65" t="s">
        <v>174</v>
      </c>
      <c r="M7" s="207" t="s">
        <v>175</v>
      </c>
      <c r="N7" s="207" t="s">
        <v>227</v>
      </c>
      <c r="O7" s="295" t="s">
        <v>419</v>
      </c>
    </row>
    <row r="8" spans="1:18" ht="31.15" customHeight="1">
      <c r="A8" s="11" t="s">
        <v>160</v>
      </c>
      <c r="B8" s="10"/>
      <c r="C8" s="10"/>
      <c r="D8" s="10"/>
      <c r="E8" s="10"/>
      <c r="F8" s="10"/>
      <c r="G8" s="10"/>
      <c r="H8" s="10"/>
      <c r="I8" s="10"/>
      <c r="M8" s="47"/>
      <c r="N8" s="47"/>
    </row>
    <row r="9" spans="1:18">
      <c r="A9" s="11" t="s">
        <v>161</v>
      </c>
      <c r="B9" s="147">
        <v>183</v>
      </c>
      <c r="C9" s="147">
        <v>246</v>
      </c>
      <c r="D9" s="147">
        <v>255</v>
      </c>
      <c r="E9" s="147">
        <v>267</v>
      </c>
      <c r="F9" s="147">
        <v>287</v>
      </c>
      <c r="G9" s="147">
        <v>336</v>
      </c>
      <c r="H9" s="147">
        <v>408</v>
      </c>
      <c r="I9" s="147">
        <v>416</v>
      </c>
      <c r="J9" s="47">
        <v>416</v>
      </c>
      <c r="K9" s="47">
        <v>454</v>
      </c>
      <c r="L9" s="47">
        <v>415</v>
      </c>
      <c r="M9" s="47">
        <v>441</v>
      </c>
      <c r="N9" s="47">
        <v>439</v>
      </c>
      <c r="O9" s="47">
        <v>442</v>
      </c>
      <c r="R9" s="102"/>
    </row>
    <row r="10" spans="1:18">
      <c r="A10" s="11" t="s">
        <v>162</v>
      </c>
      <c r="B10" s="147">
        <v>310</v>
      </c>
      <c r="C10" s="147">
        <v>398</v>
      </c>
      <c r="D10" s="147">
        <v>525</v>
      </c>
      <c r="E10" s="147">
        <v>562</v>
      </c>
      <c r="F10" s="147">
        <v>524</v>
      </c>
      <c r="G10" s="147">
        <v>603</v>
      </c>
      <c r="H10" s="147">
        <v>612</v>
      </c>
      <c r="I10" s="147">
        <v>608</v>
      </c>
      <c r="J10" s="47">
        <v>610</v>
      </c>
      <c r="K10" s="47">
        <v>643</v>
      </c>
      <c r="L10" s="47">
        <v>650</v>
      </c>
      <c r="M10" s="47">
        <v>626</v>
      </c>
      <c r="N10" s="47">
        <v>615</v>
      </c>
      <c r="O10" s="47">
        <v>573</v>
      </c>
    </row>
    <row r="11" spans="1:18">
      <c r="A11" s="11" t="s">
        <v>176</v>
      </c>
      <c r="B11" s="147">
        <v>9</v>
      </c>
      <c r="C11" s="147">
        <v>11</v>
      </c>
      <c r="D11" s="147">
        <v>10</v>
      </c>
      <c r="E11" s="147">
        <v>8</v>
      </c>
      <c r="F11" s="147">
        <v>7</v>
      </c>
      <c r="G11" s="147">
        <v>8</v>
      </c>
      <c r="H11" s="147">
        <v>8</v>
      </c>
      <c r="I11" s="147">
        <v>5</v>
      </c>
      <c r="J11" s="47">
        <v>8</v>
      </c>
      <c r="K11" s="47">
        <v>7</v>
      </c>
      <c r="L11" s="47">
        <v>9</v>
      </c>
      <c r="M11" s="47">
        <v>8</v>
      </c>
      <c r="N11" s="47">
        <v>8</v>
      </c>
      <c r="O11" s="47">
        <v>11</v>
      </c>
    </row>
    <row r="12" spans="1:18" ht="57" customHeight="1">
      <c r="A12" s="224" t="s">
        <v>177</v>
      </c>
      <c r="B12" s="155" t="s">
        <v>178</v>
      </c>
      <c r="C12" s="155" t="s">
        <v>179</v>
      </c>
      <c r="D12" s="155" t="s">
        <v>180</v>
      </c>
      <c r="E12" s="155" t="s">
        <v>180</v>
      </c>
      <c r="F12" s="155" t="s">
        <v>181</v>
      </c>
      <c r="G12" s="155" t="s">
        <v>182</v>
      </c>
      <c r="H12" s="155" t="s">
        <v>183</v>
      </c>
      <c r="I12" s="155" t="s">
        <v>184</v>
      </c>
      <c r="J12" s="155" t="s">
        <v>185</v>
      </c>
      <c r="K12" s="155" t="s">
        <v>186</v>
      </c>
      <c r="L12" s="155" t="s">
        <v>187</v>
      </c>
      <c r="M12" s="157" t="s">
        <v>188</v>
      </c>
      <c r="N12" s="157" t="s">
        <v>358</v>
      </c>
      <c r="O12" s="157" t="s">
        <v>186</v>
      </c>
    </row>
    <row r="13" spans="1:18">
      <c r="A13" s="113"/>
      <c r="B13" s="6"/>
      <c r="C13" s="6"/>
      <c r="D13" s="6"/>
      <c r="E13" s="6"/>
      <c r="F13" s="6"/>
      <c r="G13" s="6"/>
      <c r="H13" s="6"/>
      <c r="I13" s="6"/>
      <c r="J13" s="6"/>
    </row>
  </sheetData>
  <mergeCells count="1">
    <mergeCell ref="A1:O1"/>
  </mergeCells>
  <phoneticPr fontId="0" type="noConversion"/>
  <pageMargins left="0.51181102362204722" right="0.51181102362204722" top="0.86614173228346458" bottom="0.86614173228346458" header="0.51181102362204722" footer="0.51181102362204722"/>
  <pageSetup paperSize="9" orientation="portrait" cellComments="atEn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M6"/>
  <sheetViews>
    <sheetView workbookViewId="0">
      <selection activeCell="A2" sqref="A2"/>
    </sheetView>
  </sheetViews>
  <sheetFormatPr defaultRowHeight="12.75"/>
  <cols>
    <col min="1" max="1" width="31.140625" customWidth="1"/>
    <col min="2" max="16" width="5" customWidth="1"/>
  </cols>
  <sheetData>
    <row r="1" spans="1:13" ht="36" customHeight="1">
      <c r="A1" s="329" t="s">
        <v>373</v>
      </c>
      <c r="B1" s="329"/>
      <c r="C1" s="329"/>
      <c r="D1" s="329"/>
      <c r="E1" s="329"/>
      <c r="F1" s="329"/>
      <c r="G1" s="329"/>
      <c r="H1" s="329"/>
    </row>
    <row r="2" spans="1:13">
      <c r="A2" s="50"/>
      <c r="B2" s="1">
        <v>2015</v>
      </c>
      <c r="C2" s="9">
        <v>2016</v>
      </c>
      <c r="D2" s="9">
        <v>2017</v>
      </c>
      <c r="E2" s="9">
        <v>2018</v>
      </c>
      <c r="F2" s="9">
        <v>2019</v>
      </c>
      <c r="G2" s="9">
        <v>2020</v>
      </c>
      <c r="H2" s="9">
        <v>2021</v>
      </c>
    </row>
    <row r="3" spans="1:13" ht="33.75">
      <c r="A3" s="50" t="s">
        <v>65</v>
      </c>
      <c r="B3" s="180">
        <v>349.81041903960045</v>
      </c>
      <c r="C3" s="180">
        <v>349.81041903960045</v>
      </c>
      <c r="D3" s="180">
        <v>328.16137335534751</v>
      </c>
      <c r="E3" s="180">
        <v>329.10608235693564</v>
      </c>
      <c r="F3" s="180">
        <v>334.03548956650377</v>
      </c>
      <c r="G3" s="181">
        <v>306</v>
      </c>
      <c r="H3" s="288">
        <v>311</v>
      </c>
      <c r="I3" s="7"/>
      <c r="J3" s="7"/>
      <c r="K3" s="35"/>
      <c r="L3" s="7"/>
      <c r="M3" s="47"/>
    </row>
    <row r="4" spans="1:13">
      <c r="A4" s="336"/>
      <c r="B4" s="336"/>
      <c r="C4" s="336"/>
      <c r="D4" s="336"/>
    </row>
    <row r="5" spans="1:13">
      <c r="A5" s="53"/>
      <c r="B5" s="48"/>
      <c r="C5" s="48"/>
      <c r="D5" s="48"/>
    </row>
    <row r="6" spans="1:13">
      <c r="A6" s="53"/>
      <c r="B6" s="46"/>
      <c r="C6" s="46"/>
      <c r="D6" s="46"/>
    </row>
  </sheetData>
  <mergeCells count="2">
    <mergeCell ref="A4:D4"/>
    <mergeCell ref="A1:H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N39"/>
  <sheetViews>
    <sheetView workbookViewId="0">
      <pane ySplit="2" topLeftCell="A3" activePane="bottomLeft" state="frozen"/>
      <selection pane="bottomLeft" activeCell="A2" sqref="A2"/>
    </sheetView>
  </sheetViews>
  <sheetFormatPr defaultRowHeight="12.75"/>
  <cols>
    <col min="1" max="1" width="39.42578125" customWidth="1"/>
    <col min="2" max="8" width="6.7109375" customWidth="1"/>
    <col min="9" max="9" width="7" style="47" customWidth="1"/>
    <col min="10" max="14" width="6.7109375" style="47" customWidth="1"/>
  </cols>
  <sheetData>
    <row r="1" spans="1:9" ht="37.5" customHeight="1">
      <c r="A1" s="337" t="s">
        <v>376</v>
      </c>
      <c r="B1" s="337"/>
      <c r="C1" s="337"/>
      <c r="D1" s="337"/>
      <c r="E1" s="337"/>
      <c r="F1" s="337"/>
      <c r="G1" s="337"/>
      <c r="H1" s="337"/>
      <c r="I1" s="337"/>
    </row>
    <row r="2" spans="1:9">
      <c r="A2" s="54"/>
      <c r="B2" s="2">
        <v>2014</v>
      </c>
      <c r="C2" s="26">
        <v>2015</v>
      </c>
      <c r="D2" s="9">
        <v>2016</v>
      </c>
      <c r="E2" s="9">
        <v>2017</v>
      </c>
      <c r="F2" s="9">
        <v>2018</v>
      </c>
      <c r="G2" s="9">
        <v>2019</v>
      </c>
      <c r="H2" s="9">
        <v>2020</v>
      </c>
      <c r="I2" s="9">
        <v>2021</v>
      </c>
    </row>
    <row r="3" spans="1:9">
      <c r="A3" s="338" t="s">
        <v>139</v>
      </c>
      <c r="B3" s="338"/>
      <c r="C3" s="338"/>
      <c r="D3" s="338"/>
      <c r="E3" s="338"/>
      <c r="F3" s="338"/>
      <c r="G3" s="338"/>
      <c r="H3" s="338"/>
      <c r="I3" s="338"/>
    </row>
    <row r="4" spans="1:9">
      <c r="A4" s="55" t="s">
        <v>66</v>
      </c>
      <c r="B4" s="56">
        <v>22792.400000000001</v>
      </c>
      <c r="C4" s="56">
        <v>22157.5</v>
      </c>
      <c r="D4" s="56">
        <v>22614.799999999999</v>
      </c>
      <c r="E4" s="56">
        <v>22838.3</v>
      </c>
      <c r="F4" s="56">
        <v>22642.1</v>
      </c>
      <c r="G4" s="56">
        <v>22887.7</v>
      </c>
      <c r="H4" s="230">
        <v>19532.5</v>
      </c>
      <c r="I4" s="310">
        <v>22797.200000000001</v>
      </c>
    </row>
    <row r="5" spans="1:9" ht="11.25" customHeight="1">
      <c r="A5" s="5" t="s">
        <v>420</v>
      </c>
      <c r="B5" s="57">
        <v>10138.9</v>
      </c>
      <c r="C5" s="57">
        <v>9953.7999999999993</v>
      </c>
      <c r="D5" s="57">
        <v>10182.799999999999</v>
      </c>
      <c r="E5" s="57">
        <v>10418.299999999999</v>
      </c>
      <c r="F5" s="57">
        <v>10352.4</v>
      </c>
      <c r="G5" s="57">
        <v>10390.6</v>
      </c>
      <c r="H5" s="110">
        <v>10353.1</v>
      </c>
      <c r="I5" s="110">
        <v>11798.6</v>
      </c>
    </row>
    <row r="6" spans="1:9">
      <c r="A6" s="5" t="s">
        <v>67</v>
      </c>
      <c r="B6" s="57">
        <v>265.8</v>
      </c>
      <c r="C6" s="57">
        <v>261.2</v>
      </c>
      <c r="D6" s="57">
        <v>300.89999999999998</v>
      </c>
      <c r="E6" s="58">
        <v>266.39999999999998</v>
      </c>
      <c r="F6" s="57">
        <v>273.89999999999998</v>
      </c>
      <c r="G6" s="47">
        <v>273.7</v>
      </c>
      <c r="H6" s="110">
        <v>206.6</v>
      </c>
      <c r="I6" s="110">
        <v>273.60000000000002</v>
      </c>
    </row>
    <row r="7" spans="1:9" ht="33.75">
      <c r="A7" s="5" t="s">
        <v>218</v>
      </c>
      <c r="B7" s="182">
        <v>145.1</v>
      </c>
      <c r="C7" s="182">
        <v>155.19999999999999</v>
      </c>
      <c r="D7" s="182">
        <v>156.9</v>
      </c>
      <c r="E7" s="108">
        <v>157.6</v>
      </c>
      <c r="F7" s="182">
        <v>157.30000000000001</v>
      </c>
      <c r="G7" s="112">
        <v>157.6</v>
      </c>
      <c r="H7" s="189">
        <v>105.4</v>
      </c>
      <c r="I7" s="189">
        <v>142.5</v>
      </c>
    </row>
    <row r="8" spans="1:9">
      <c r="A8" s="5" t="s">
        <v>68</v>
      </c>
      <c r="B8" s="57">
        <v>37.700000000000003</v>
      </c>
      <c r="C8" s="57">
        <v>31.2</v>
      </c>
      <c r="D8" s="57">
        <v>34.4</v>
      </c>
      <c r="E8" s="13">
        <v>39.6</v>
      </c>
      <c r="F8" s="57">
        <v>40.5</v>
      </c>
      <c r="G8" s="60">
        <v>38</v>
      </c>
      <c r="H8" s="110">
        <v>25.1</v>
      </c>
      <c r="I8" s="110">
        <v>36.299999999999997</v>
      </c>
    </row>
    <row r="9" spans="1:9" ht="12" customHeight="1">
      <c r="A9" s="5" t="s">
        <v>69</v>
      </c>
      <c r="B9" s="57">
        <v>192.6</v>
      </c>
      <c r="C9" s="57">
        <v>192.6</v>
      </c>
      <c r="D9" s="57">
        <v>208.3</v>
      </c>
      <c r="E9" s="13">
        <v>227.5</v>
      </c>
      <c r="F9" s="57">
        <v>208.2</v>
      </c>
      <c r="G9" s="47">
        <v>205.6</v>
      </c>
      <c r="H9" s="110">
        <v>130</v>
      </c>
      <c r="I9" s="110">
        <v>162.80000000000001</v>
      </c>
    </row>
    <row r="10" spans="1:9">
      <c r="A10" s="5" t="s">
        <v>70</v>
      </c>
      <c r="B10" s="57">
        <v>586.5</v>
      </c>
      <c r="C10" s="57">
        <v>574.29999999999995</v>
      </c>
      <c r="D10" s="57">
        <v>554.79999999999995</v>
      </c>
      <c r="E10" s="18">
        <v>556.20000000000005</v>
      </c>
      <c r="F10" s="34">
        <v>543.4</v>
      </c>
      <c r="G10" s="47">
        <v>558.9</v>
      </c>
      <c r="H10" s="110">
        <v>377.5</v>
      </c>
      <c r="I10" s="110">
        <v>435.1</v>
      </c>
    </row>
    <row r="11" spans="1:9" ht="33.75">
      <c r="A11" s="5" t="s">
        <v>221</v>
      </c>
      <c r="B11" s="182">
        <v>557.20000000000005</v>
      </c>
      <c r="C11" s="182">
        <v>545.5</v>
      </c>
      <c r="D11" s="182">
        <v>578.20000000000005</v>
      </c>
      <c r="E11" s="71">
        <v>610.70000000000005</v>
      </c>
      <c r="F11" s="182">
        <v>581.29999999999995</v>
      </c>
      <c r="G11" s="112">
        <v>544.9</v>
      </c>
      <c r="H11" s="189">
        <v>424.8</v>
      </c>
      <c r="I11" s="189">
        <v>459.2</v>
      </c>
    </row>
    <row r="12" spans="1:9">
      <c r="A12" s="5" t="s">
        <v>71</v>
      </c>
      <c r="B12" s="57">
        <v>282.2</v>
      </c>
      <c r="C12" s="57">
        <v>286.5</v>
      </c>
      <c r="D12" s="57">
        <v>268</v>
      </c>
      <c r="E12" s="18">
        <v>293.89999999999998</v>
      </c>
      <c r="F12" s="57">
        <v>284.3</v>
      </c>
      <c r="G12" s="60">
        <v>316</v>
      </c>
      <c r="H12" s="110">
        <v>296.89999999999998</v>
      </c>
      <c r="I12" s="110">
        <v>328.9</v>
      </c>
    </row>
    <row r="13" spans="1:9" ht="33.75">
      <c r="A13" s="5" t="s">
        <v>219</v>
      </c>
      <c r="B13" s="182">
        <v>1065.0999999999999</v>
      </c>
      <c r="C13" s="182">
        <v>1004.3</v>
      </c>
      <c r="D13" s="182">
        <v>1001.7</v>
      </c>
      <c r="E13" s="182">
        <v>1033.5999999999999</v>
      </c>
      <c r="F13" s="182">
        <v>1013.3</v>
      </c>
      <c r="G13" s="189">
        <v>1005.3</v>
      </c>
      <c r="H13" s="189">
        <v>779</v>
      </c>
      <c r="I13" s="189">
        <v>952.5</v>
      </c>
    </row>
    <row r="14" spans="1:9">
      <c r="A14" s="5" t="s">
        <v>72</v>
      </c>
      <c r="B14" s="57">
        <v>406</v>
      </c>
      <c r="C14" s="57">
        <v>392.4</v>
      </c>
      <c r="D14" s="57">
        <v>410.5</v>
      </c>
      <c r="E14" s="13">
        <v>470.1</v>
      </c>
      <c r="F14" s="57">
        <v>443.7</v>
      </c>
      <c r="G14" s="60">
        <v>416</v>
      </c>
      <c r="H14" s="110">
        <v>272.89999999999998</v>
      </c>
      <c r="I14" s="110">
        <v>377.8</v>
      </c>
    </row>
    <row r="15" spans="1:9" ht="11.25" customHeight="1">
      <c r="A15" s="5" t="s">
        <v>73</v>
      </c>
      <c r="B15" s="57">
        <v>804.4</v>
      </c>
      <c r="C15" s="57">
        <v>778.7</v>
      </c>
      <c r="D15" s="57">
        <v>755.7</v>
      </c>
      <c r="E15" s="13">
        <v>752.3</v>
      </c>
      <c r="F15" s="57">
        <v>745.2</v>
      </c>
      <c r="G15" s="47">
        <v>773.6</v>
      </c>
      <c r="H15" s="110">
        <v>533.4</v>
      </c>
      <c r="I15" s="110">
        <v>644.79999999999995</v>
      </c>
    </row>
    <row r="16" spans="1:9" ht="33.75">
      <c r="A16" s="5" t="s">
        <v>220</v>
      </c>
      <c r="B16" s="182">
        <v>659.2</v>
      </c>
      <c r="C16" s="182">
        <v>626</v>
      </c>
      <c r="D16" s="182">
        <v>614.4</v>
      </c>
      <c r="E16" s="108">
        <v>610.9</v>
      </c>
      <c r="F16" s="182">
        <v>597.1</v>
      </c>
      <c r="G16" s="112">
        <v>612.79999999999995</v>
      </c>
      <c r="H16" s="189">
        <v>397.3</v>
      </c>
      <c r="I16" s="189">
        <v>483.1</v>
      </c>
    </row>
    <row r="17" spans="1:10">
      <c r="A17" s="5" t="s">
        <v>74</v>
      </c>
      <c r="B17" s="57">
        <v>785.1</v>
      </c>
      <c r="C17" s="57">
        <v>752.9</v>
      </c>
      <c r="D17" s="57">
        <v>772.6</v>
      </c>
      <c r="E17" s="18">
        <v>761.6</v>
      </c>
      <c r="F17" s="57">
        <v>766.7</v>
      </c>
      <c r="G17" s="47">
        <v>773.2</v>
      </c>
      <c r="H17" s="110">
        <v>553.9</v>
      </c>
      <c r="I17" s="110">
        <v>706.5</v>
      </c>
    </row>
    <row r="18" spans="1:10">
      <c r="A18" s="5" t="s">
        <v>75</v>
      </c>
      <c r="B18" s="57">
        <v>370.2</v>
      </c>
      <c r="C18" s="57">
        <v>335.4</v>
      </c>
      <c r="D18" s="57">
        <v>280.39999999999998</v>
      </c>
      <c r="E18" s="18">
        <v>275.10000000000002</v>
      </c>
      <c r="F18" s="57">
        <v>252.4</v>
      </c>
      <c r="G18" s="47">
        <v>245.7</v>
      </c>
      <c r="H18" s="110">
        <v>214.3</v>
      </c>
      <c r="I18" s="110">
        <v>254.7</v>
      </c>
    </row>
    <row r="19" spans="1:10">
      <c r="A19" s="5" t="s">
        <v>76</v>
      </c>
      <c r="B19" s="57">
        <v>182.3</v>
      </c>
      <c r="C19" s="57">
        <v>184.8</v>
      </c>
      <c r="D19" s="57">
        <v>188.5</v>
      </c>
      <c r="E19" s="18">
        <v>180.7</v>
      </c>
      <c r="F19" s="57">
        <v>198.9</v>
      </c>
      <c r="G19" s="47">
        <v>219.8</v>
      </c>
      <c r="H19" s="110">
        <v>177.1</v>
      </c>
      <c r="I19" s="110">
        <v>209.4</v>
      </c>
    </row>
    <row r="20" spans="1:10" ht="33.75">
      <c r="A20" s="5" t="s">
        <v>375</v>
      </c>
      <c r="B20" s="182">
        <v>589.20000000000005</v>
      </c>
      <c r="C20" s="182">
        <v>558.20000000000005</v>
      </c>
      <c r="D20" s="182">
        <v>574.4</v>
      </c>
      <c r="E20" s="71">
        <v>592.70000000000005</v>
      </c>
      <c r="F20" s="182">
        <v>573.70000000000005</v>
      </c>
      <c r="G20" s="112">
        <v>559.79999999999995</v>
      </c>
      <c r="H20" s="189">
        <v>390.2</v>
      </c>
      <c r="I20" s="189">
        <v>458.9</v>
      </c>
    </row>
    <row r="21" spans="1:10">
      <c r="A21" s="335" t="s">
        <v>145</v>
      </c>
      <c r="B21" s="335"/>
      <c r="C21" s="335"/>
      <c r="D21" s="335"/>
      <c r="E21" s="335"/>
      <c r="F21" s="335"/>
      <c r="G21" s="335"/>
      <c r="H21" s="335"/>
      <c r="I21" s="335"/>
    </row>
    <row r="22" spans="1:10">
      <c r="A22" s="55" t="s">
        <v>77</v>
      </c>
      <c r="B22" s="15">
        <f t="shared" ref="B22:B38" si="0">B4/2844673*100000</f>
        <v>801.23093234266298</v>
      </c>
      <c r="C22" s="15">
        <f t="shared" ref="C22:C38" si="1">C4/2824387*100000</f>
        <v>784.50651415687719</v>
      </c>
      <c r="D22" s="59">
        <f t="shared" ref="D22:D38" si="2">D4/2779952*100000</f>
        <v>813.49606036363218</v>
      </c>
      <c r="E22" s="33">
        <f t="shared" ref="E22:E38" si="3">E4/2730364*100000</f>
        <v>836.45623806935623</v>
      </c>
      <c r="F22" s="33">
        <f t="shared" ref="F22:F38" si="4">F4/2686064*100000</f>
        <v>842.94715241334529</v>
      </c>
      <c r="G22" s="216">
        <v>865.7</v>
      </c>
      <c r="H22" s="216">
        <f>H4/2597107*100000</f>
        <v>752.08684124296758</v>
      </c>
      <c r="I22" s="273">
        <f>I4/2603997*100000</f>
        <v>875.46951859007515</v>
      </c>
      <c r="J22" s="60"/>
    </row>
    <row r="23" spans="1:10" ht="13.5" customHeight="1">
      <c r="A23" s="5" t="s">
        <v>374</v>
      </c>
      <c r="B23" s="18">
        <f t="shared" si="0"/>
        <v>356.41706445696923</v>
      </c>
      <c r="C23" s="18">
        <f t="shared" si="1"/>
        <v>352.42337540853993</v>
      </c>
      <c r="D23" s="115">
        <f t="shared" si="2"/>
        <v>366.29409428652002</v>
      </c>
      <c r="E23" s="34">
        <f t="shared" si="3"/>
        <v>381.57183437812682</v>
      </c>
      <c r="F23" s="34">
        <f t="shared" si="4"/>
        <v>385.41151662804754</v>
      </c>
      <c r="G23" s="244">
        <v>393</v>
      </c>
      <c r="H23" s="60">
        <f t="shared" ref="H23:H38" si="5">H5/2597107*100000</f>
        <v>398.63971719301514</v>
      </c>
      <c r="I23" s="60">
        <f t="shared" ref="I23:I38" si="6">I5/2603997*100000</f>
        <v>453.09576009496169</v>
      </c>
      <c r="J23" s="60"/>
    </row>
    <row r="24" spans="1:10">
      <c r="A24" s="5" t="s">
        <v>78</v>
      </c>
      <c r="B24" s="18">
        <f t="shared" si="0"/>
        <v>9.3437804626401704</v>
      </c>
      <c r="C24" s="18">
        <f t="shared" si="1"/>
        <v>9.248024438577291</v>
      </c>
      <c r="D24" s="115">
        <f t="shared" si="2"/>
        <v>10.823927895157901</v>
      </c>
      <c r="E24" s="34">
        <f t="shared" si="3"/>
        <v>9.756940832797385</v>
      </c>
      <c r="F24" s="34">
        <f t="shared" si="4"/>
        <v>10.197076465787859</v>
      </c>
      <c r="G24" s="244">
        <f t="shared" ref="G24:G38" si="7">G6/2640438*100000</f>
        <v>10.365704477817696</v>
      </c>
      <c r="H24" s="60">
        <f t="shared" si="5"/>
        <v>7.9550053193803718</v>
      </c>
      <c r="I24" s="60">
        <f t="shared" si="6"/>
        <v>10.506924547148097</v>
      </c>
      <c r="J24" s="60"/>
    </row>
    <row r="25" spans="1:10" ht="33.75">
      <c r="A25" s="5" t="s">
        <v>218</v>
      </c>
      <c r="B25" s="71">
        <f t="shared" si="0"/>
        <v>5.1007620208016879</v>
      </c>
      <c r="C25" s="71">
        <f t="shared" si="1"/>
        <v>5.4949976756018204</v>
      </c>
      <c r="D25" s="183">
        <f t="shared" si="2"/>
        <v>5.6439823421411592</v>
      </c>
      <c r="E25" s="72">
        <f t="shared" si="3"/>
        <v>5.7721241563395935</v>
      </c>
      <c r="F25" s="72">
        <f t="shared" si="4"/>
        <v>5.8561523478219435</v>
      </c>
      <c r="G25" s="240">
        <f t="shared" si="7"/>
        <v>5.9687067069933093</v>
      </c>
      <c r="H25" s="136">
        <f t="shared" si="5"/>
        <v>4.058361861871691</v>
      </c>
      <c r="I25" s="136">
        <f t="shared" si="6"/>
        <v>5.4723565349729668</v>
      </c>
      <c r="J25" s="60"/>
    </row>
    <row r="26" spans="1:10">
      <c r="A26" s="5" t="s">
        <v>68</v>
      </c>
      <c r="B26" s="18">
        <f t="shared" si="0"/>
        <v>1.3252841363488881</v>
      </c>
      <c r="C26" s="18">
        <f t="shared" si="1"/>
        <v>1.1046644811776856</v>
      </c>
      <c r="D26" s="115">
        <f t="shared" si="2"/>
        <v>1.2374314376651108</v>
      </c>
      <c r="E26" s="34">
        <f t="shared" si="3"/>
        <v>1.4503560697401519</v>
      </c>
      <c r="F26" s="34">
        <f t="shared" si="4"/>
        <v>1.5077823908886758</v>
      </c>
      <c r="G26" s="244">
        <f t="shared" si="7"/>
        <v>1.43915517046793</v>
      </c>
      <c r="H26" s="60">
        <f t="shared" si="5"/>
        <v>0.96645998797893207</v>
      </c>
      <c r="I26" s="60">
        <f t="shared" si="6"/>
        <v>1.3940108225931136</v>
      </c>
      <c r="J26" s="60"/>
    </row>
    <row r="27" spans="1:10" ht="14.25" customHeight="1">
      <c r="A27" s="5" t="s">
        <v>69</v>
      </c>
      <c r="B27" s="18">
        <f t="shared" si="0"/>
        <v>6.770549725750552</v>
      </c>
      <c r="C27" s="18">
        <f t="shared" si="1"/>
        <v>6.8191788165007132</v>
      </c>
      <c r="D27" s="115">
        <f t="shared" si="2"/>
        <v>7.4929351298151916</v>
      </c>
      <c r="E27" s="34">
        <f t="shared" si="3"/>
        <v>8.3322223703506193</v>
      </c>
      <c r="F27" s="34">
        <f t="shared" si="4"/>
        <v>7.7511183650128954</v>
      </c>
      <c r="G27" s="244">
        <f t="shared" si="7"/>
        <v>7.786586922321221</v>
      </c>
      <c r="H27" s="60">
        <f t="shared" si="5"/>
        <v>5.005569658855026</v>
      </c>
      <c r="I27" s="60">
        <f t="shared" si="6"/>
        <v>6.2519273255691159</v>
      </c>
      <c r="J27" s="60"/>
    </row>
    <row r="28" spans="1:10">
      <c r="A28" s="5" t="s">
        <v>70</v>
      </c>
      <c r="B28" s="18">
        <f t="shared" si="0"/>
        <v>20.617483977947554</v>
      </c>
      <c r="C28" s="18">
        <f t="shared" si="1"/>
        <v>20.333615754498229</v>
      </c>
      <c r="D28" s="115">
        <f t="shared" si="2"/>
        <v>19.957179116761726</v>
      </c>
      <c r="E28" s="34">
        <f t="shared" si="3"/>
        <v>20.370910252259407</v>
      </c>
      <c r="F28" s="34">
        <f t="shared" si="4"/>
        <v>20.230344474293986</v>
      </c>
      <c r="G28" s="244">
        <f t="shared" si="7"/>
        <v>21.166942757224369</v>
      </c>
      <c r="H28" s="60">
        <f t="shared" si="5"/>
        <v>14.535404201675172</v>
      </c>
      <c r="I28" s="60">
        <f t="shared" si="6"/>
        <v>16.708928620117458</v>
      </c>
      <c r="J28" s="60"/>
    </row>
    <row r="29" spans="1:10" ht="33.75">
      <c r="A29" s="5" t="s">
        <v>221</v>
      </c>
      <c r="B29" s="71">
        <f t="shared" si="0"/>
        <v>19.587488614684361</v>
      </c>
      <c r="C29" s="71">
        <f t="shared" si="1"/>
        <v>19.313925464180368</v>
      </c>
      <c r="D29" s="183">
        <f t="shared" si="2"/>
        <v>20.798920269126949</v>
      </c>
      <c r="E29" s="72">
        <f t="shared" si="3"/>
        <v>22.366981105815928</v>
      </c>
      <c r="F29" s="72">
        <f t="shared" si="4"/>
        <v>21.641330958607092</v>
      </c>
      <c r="G29" s="240">
        <f t="shared" si="7"/>
        <v>20.636727694420394</v>
      </c>
      <c r="H29" s="136">
        <f t="shared" si="5"/>
        <v>16.356661469858579</v>
      </c>
      <c r="I29" s="136">
        <f t="shared" si="6"/>
        <v>17.634428918312885</v>
      </c>
      <c r="J29" s="60"/>
    </row>
    <row r="30" spans="1:10">
      <c r="A30" s="5" t="s">
        <v>71</v>
      </c>
      <c r="B30" s="18">
        <f t="shared" si="0"/>
        <v>9.9202966386646185</v>
      </c>
      <c r="C30" s="18">
        <f t="shared" si="1"/>
        <v>10.143794033891247</v>
      </c>
      <c r="D30" s="115">
        <f t="shared" si="2"/>
        <v>9.6404542236700497</v>
      </c>
      <c r="E30" s="34">
        <f t="shared" si="3"/>
        <v>10.764132547894713</v>
      </c>
      <c r="F30" s="34">
        <f t="shared" si="4"/>
        <v>10.584260092090137</v>
      </c>
      <c r="G30" s="244">
        <f t="shared" si="7"/>
        <v>11.967711417575417</v>
      </c>
      <c r="H30" s="60">
        <f t="shared" si="5"/>
        <v>11.431951013185055</v>
      </c>
      <c r="I30" s="60">
        <f t="shared" si="6"/>
        <v>12.630582907737605</v>
      </c>
      <c r="J30" s="60"/>
    </row>
    <row r="31" spans="1:10" ht="33.75">
      <c r="A31" s="5" t="s">
        <v>222</v>
      </c>
      <c r="B31" s="71">
        <f t="shared" si="0"/>
        <v>37.441913358758633</v>
      </c>
      <c r="C31" s="71">
        <f t="shared" si="1"/>
        <v>35.558158283549666</v>
      </c>
      <c r="D31" s="183">
        <f t="shared" si="2"/>
        <v>36.032996253172719</v>
      </c>
      <c r="E31" s="72">
        <f t="shared" si="3"/>
        <v>37.855758426349006</v>
      </c>
      <c r="F31" s="72">
        <f t="shared" si="4"/>
        <v>37.724343128086296</v>
      </c>
      <c r="G31" s="240">
        <v>38</v>
      </c>
      <c r="H31" s="136">
        <f t="shared" si="5"/>
        <v>29.994913571138966</v>
      </c>
      <c r="I31" s="136">
        <f t="shared" si="6"/>
        <v>36.578383154819306</v>
      </c>
      <c r="J31" s="60"/>
    </row>
    <row r="32" spans="1:10">
      <c r="A32" s="5" t="s">
        <v>72</v>
      </c>
      <c r="B32" s="18">
        <f t="shared" si="0"/>
        <v>14.27229069914187</v>
      </c>
      <c r="C32" s="18">
        <f t="shared" si="1"/>
        <v>13.893280205580892</v>
      </c>
      <c r="D32" s="115">
        <f t="shared" si="2"/>
        <v>14.766442010509534</v>
      </c>
      <c r="E32" s="34">
        <f t="shared" si="3"/>
        <v>17.217484555172863</v>
      </c>
      <c r="F32" s="34">
        <f t="shared" si="4"/>
        <v>16.518593749069272</v>
      </c>
      <c r="G32" s="244">
        <v>15.7</v>
      </c>
      <c r="H32" s="60">
        <f t="shared" si="5"/>
        <v>10.507845845396433</v>
      </c>
      <c r="I32" s="60">
        <f t="shared" si="6"/>
        <v>14.50846525552833</v>
      </c>
      <c r="J32" s="60"/>
    </row>
    <row r="33" spans="1:10" ht="12" customHeight="1">
      <c r="A33" s="5" t="s">
        <v>73</v>
      </c>
      <c r="B33" s="18">
        <f t="shared" si="0"/>
        <v>28.277415365491919</v>
      </c>
      <c r="C33" s="18">
        <f t="shared" si="1"/>
        <v>27.570584342726406</v>
      </c>
      <c r="D33" s="115">
        <f t="shared" si="2"/>
        <v>27.183922600102449</v>
      </c>
      <c r="E33" s="34">
        <f t="shared" si="3"/>
        <v>27.553102809735254</v>
      </c>
      <c r="F33" s="34">
        <f t="shared" si="4"/>
        <v>27.743195992351634</v>
      </c>
      <c r="G33" s="244">
        <f t="shared" si="7"/>
        <v>29.298169470368173</v>
      </c>
      <c r="H33" s="60">
        <f t="shared" si="5"/>
        <v>20.538237354102083</v>
      </c>
      <c r="I33" s="60">
        <f t="shared" si="6"/>
        <v>24.761933289477678</v>
      </c>
      <c r="J33" s="60"/>
    </row>
    <row r="34" spans="1:10" ht="33.75">
      <c r="A34" s="5" t="s">
        <v>220</v>
      </c>
      <c r="B34" s="71">
        <f t="shared" si="0"/>
        <v>23.1731380021535</v>
      </c>
      <c r="C34" s="71">
        <f t="shared" si="1"/>
        <v>22.16410144927023</v>
      </c>
      <c r="D34" s="183">
        <f t="shared" si="2"/>
        <v>22.10110102620477</v>
      </c>
      <c r="E34" s="72">
        <f t="shared" si="3"/>
        <v>22.37430613647118</v>
      </c>
      <c r="F34" s="72">
        <f t="shared" si="4"/>
        <v>22.22955223702786</v>
      </c>
      <c r="G34" s="240">
        <f t="shared" si="7"/>
        <v>23.208270749019668</v>
      </c>
      <c r="H34" s="136">
        <f t="shared" si="5"/>
        <v>15.297790965100784</v>
      </c>
      <c r="I34" s="136">
        <f t="shared" si="6"/>
        <v>18.552248716108352</v>
      </c>
      <c r="J34" s="60"/>
    </row>
    <row r="35" spans="1:10">
      <c r="A35" s="5" t="s">
        <v>74</v>
      </c>
      <c r="B35" s="18">
        <f t="shared" si="0"/>
        <v>27.598954255902171</v>
      </c>
      <c r="C35" s="18">
        <f t="shared" si="1"/>
        <v>26.657111790983315</v>
      </c>
      <c r="D35" s="115">
        <f t="shared" si="2"/>
        <v>27.791846765699553</v>
      </c>
      <c r="E35" s="34">
        <f t="shared" si="3"/>
        <v>27.893716735204535</v>
      </c>
      <c r="F35" s="34">
        <f t="shared" si="4"/>
        <v>28.54362368134192</v>
      </c>
      <c r="G35" s="244">
        <f t="shared" si="7"/>
        <v>29.283020468573778</v>
      </c>
      <c r="H35" s="60">
        <f t="shared" si="5"/>
        <v>21.32757718492153</v>
      </c>
      <c r="I35" s="60">
        <f t="shared" si="6"/>
        <v>27.131367662865969</v>
      </c>
      <c r="J35" s="60"/>
    </row>
    <row r="36" spans="1:10">
      <c r="A36" s="5" t="s">
        <v>75</v>
      </c>
      <c r="B36" s="18">
        <f t="shared" si="0"/>
        <v>13.013798070990937</v>
      </c>
      <c r="C36" s="18">
        <f t="shared" si="1"/>
        <v>11.875143172660119</v>
      </c>
      <c r="D36" s="115">
        <f t="shared" si="2"/>
        <v>10.086505090735379</v>
      </c>
      <c r="E36" s="34">
        <f t="shared" si="3"/>
        <v>10.075579666300905</v>
      </c>
      <c r="F36" s="34">
        <f t="shared" si="4"/>
        <v>9.3966487767975746</v>
      </c>
      <c r="G36" s="244">
        <f t="shared" si="7"/>
        <v>9.3052743522097465</v>
      </c>
      <c r="H36" s="60">
        <f t="shared" si="5"/>
        <v>8.2514890607125562</v>
      </c>
      <c r="I36" s="60">
        <f t="shared" si="6"/>
        <v>9.7811172593516797</v>
      </c>
      <c r="J36" s="60"/>
    </row>
    <row r="37" spans="1:10">
      <c r="A37" s="5" t="s">
        <v>76</v>
      </c>
      <c r="B37" s="18">
        <f t="shared" si="0"/>
        <v>6.4084694444669035</v>
      </c>
      <c r="C37" s="18">
        <f t="shared" si="1"/>
        <v>6.5430126962062918</v>
      </c>
      <c r="D37" s="115">
        <f t="shared" si="2"/>
        <v>6.7806926162753891</v>
      </c>
      <c r="E37" s="34">
        <f t="shared" si="3"/>
        <v>6.6181651970213489</v>
      </c>
      <c r="F37" s="34">
        <f t="shared" si="4"/>
        <v>7.4048868530310514</v>
      </c>
      <c r="G37" s="244">
        <f t="shared" si="7"/>
        <v>8.3243764860223948</v>
      </c>
      <c r="H37" s="60">
        <f t="shared" si="5"/>
        <v>6.8191260506401932</v>
      </c>
      <c r="I37" s="60">
        <f t="shared" si="6"/>
        <v>8.0414839187602762</v>
      </c>
      <c r="J37" s="60"/>
    </row>
    <row r="38" spans="1:10" ht="33.75">
      <c r="A38" s="5" t="s">
        <v>375</v>
      </c>
      <c r="B38" s="71">
        <f t="shared" si="0"/>
        <v>20.712398226439383</v>
      </c>
      <c r="C38" s="71">
        <f t="shared" si="1"/>
        <v>19.763580557480264</v>
      </c>
      <c r="D38" s="183">
        <f t="shared" si="2"/>
        <v>20.662227261477895</v>
      </c>
      <c r="E38" s="72">
        <f t="shared" si="3"/>
        <v>21.707728346843133</v>
      </c>
      <c r="F38" s="72">
        <f t="shared" si="4"/>
        <v>21.358389077847736</v>
      </c>
      <c r="G38" s="136">
        <f t="shared" si="7"/>
        <v>21.201028011261766</v>
      </c>
      <c r="H38" s="136">
        <f t="shared" si="5"/>
        <v>15.024409852963316</v>
      </c>
      <c r="I38" s="136">
        <f t="shared" si="6"/>
        <v>17.622908167712943</v>
      </c>
      <c r="J38" s="60"/>
    </row>
    <row r="39" spans="1:10">
      <c r="A39" s="339" t="s">
        <v>79</v>
      </c>
      <c r="B39" s="339"/>
      <c r="C39" s="339"/>
      <c r="D39" s="339"/>
      <c r="E39" s="339"/>
      <c r="F39" s="339"/>
      <c r="G39" s="339"/>
      <c r="H39" s="339"/>
      <c r="I39" s="339"/>
    </row>
  </sheetData>
  <mergeCells count="4">
    <mergeCell ref="A1:I1"/>
    <mergeCell ref="A3:I3"/>
    <mergeCell ref="A21:I21"/>
    <mergeCell ref="A39:I39"/>
  </mergeCells>
  <pageMargins left="0.7" right="0.7" top="0.75" bottom="0.75" header="0.3" footer="0.3"/>
  <pageSetup orientation="portrait"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N10"/>
  <sheetViews>
    <sheetView workbookViewId="0">
      <selection activeCell="A2" sqref="A2"/>
    </sheetView>
  </sheetViews>
  <sheetFormatPr defaultRowHeight="12.75"/>
  <cols>
    <col min="1" max="1" width="35.28515625" customWidth="1"/>
    <col min="2" max="14" width="6.28515625" customWidth="1"/>
  </cols>
  <sheetData>
    <row r="1" spans="1:14" ht="37.5" customHeight="1">
      <c r="A1" s="337" t="s">
        <v>223</v>
      </c>
      <c r="B1" s="337"/>
      <c r="C1" s="337"/>
      <c r="D1" s="337"/>
      <c r="E1" s="337"/>
      <c r="F1" s="337"/>
      <c r="G1" s="337"/>
      <c r="H1" s="337"/>
      <c r="I1" s="337"/>
    </row>
    <row r="2" spans="1:14">
      <c r="A2" s="1"/>
      <c r="B2" s="2">
        <v>2014</v>
      </c>
      <c r="C2" s="116">
        <v>2015</v>
      </c>
      <c r="D2" s="117">
        <v>2016</v>
      </c>
      <c r="E2" s="117">
        <v>2017</v>
      </c>
      <c r="F2" s="117">
        <v>2018</v>
      </c>
      <c r="G2" s="9">
        <v>2019</v>
      </c>
      <c r="H2" s="9">
        <v>2020</v>
      </c>
      <c r="I2" s="9">
        <v>2021</v>
      </c>
    </row>
    <row r="3" spans="1:14" ht="33.75">
      <c r="A3" s="62" t="s">
        <v>224</v>
      </c>
      <c r="B3" s="108">
        <v>634</v>
      </c>
      <c r="C3" s="108">
        <v>636</v>
      </c>
      <c r="D3" s="108">
        <v>622</v>
      </c>
      <c r="E3" s="108">
        <v>628</v>
      </c>
      <c r="F3" s="108">
        <v>610</v>
      </c>
      <c r="G3" s="112">
        <v>637</v>
      </c>
      <c r="H3" s="112">
        <v>612</v>
      </c>
      <c r="I3" s="112">
        <v>595</v>
      </c>
      <c r="J3" s="47"/>
      <c r="K3" s="47"/>
      <c r="L3" s="47"/>
      <c r="M3" s="47"/>
      <c r="N3" s="47"/>
    </row>
    <row r="4" spans="1:14" ht="33.75">
      <c r="A4" s="5" t="s">
        <v>80</v>
      </c>
      <c r="B4" s="108">
        <v>4.3</v>
      </c>
      <c r="C4" s="108">
        <v>4.3</v>
      </c>
      <c r="D4" s="108">
        <v>4.3</v>
      </c>
      <c r="E4" s="108">
        <v>4.4000000000000004</v>
      </c>
      <c r="F4" s="108">
        <v>4.3</v>
      </c>
      <c r="G4" s="112">
        <v>4.5999999999999996</v>
      </c>
      <c r="H4" s="112">
        <v>4.5</v>
      </c>
      <c r="I4" s="136">
        <f>I3/1368248*10000</f>
        <v>4.3486268571194699</v>
      </c>
      <c r="J4" s="47"/>
      <c r="K4" s="47"/>
      <c r="L4" s="47"/>
      <c r="M4" s="47"/>
      <c r="N4" s="47"/>
    </row>
    <row r="5" spans="1:14" ht="67.5">
      <c r="A5" s="44" t="s">
        <v>225</v>
      </c>
      <c r="B5" s="65" t="s">
        <v>226</v>
      </c>
      <c r="C5" s="65" t="s">
        <v>227</v>
      </c>
      <c r="D5" s="65" t="s">
        <v>228</v>
      </c>
      <c r="E5" s="65" t="s">
        <v>229</v>
      </c>
      <c r="F5" s="65" t="s">
        <v>230</v>
      </c>
      <c r="G5" s="194" t="s">
        <v>231</v>
      </c>
      <c r="H5" s="194" t="s">
        <v>359</v>
      </c>
      <c r="I5" s="194" t="s">
        <v>421</v>
      </c>
      <c r="J5" s="47"/>
      <c r="K5" s="47"/>
      <c r="L5" s="47"/>
      <c r="M5" s="47"/>
      <c r="N5" s="47"/>
    </row>
    <row r="6" spans="1:14" ht="33.75">
      <c r="A6" s="5" t="s">
        <v>232</v>
      </c>
      <c r="B6" s="71">
        <v>18.899999999999999</v>
      </c>
      <c r="C6" s="71">
        <v>14.4</v>
      </c>
      <c r="D6" s="108">
        <v>16.2</v>
      </c>
      <c r="E6" s="108">
        <v>15.2</v>
      </c>
      <c r="F6" s="108">
        <v>15.5</v>
      </c>
      <c r="G6" s="112">
        <v>15.2</v>
      </c>
      <c r="H6" s="112">
        <v>12.3</v>
      </c>
      <c r="I6" s="136">
        <v>11.5</v>
      </c>
      <c r="J6" s="47"/>
      <c r="K6" s="47"/>
      <c r="L6" s="47"/>
      <c r="M6" s="47"/>
      <c r="N6" s="47"/>
    </row>
    <row r="7" spans="1:14" ht="33.75">
      <c r="A7" s="44" t="s">
        <v>233</v>
      </c>
      <c r="B7" s="108">
        <v>475</v>
      </c>
      <c r="C7" s="108">
        <v>492</v>
      </c>
      <c r="D7" s="108">
        <v>497</v>
      </c>
      <c r="E7" s="108">
        <v>469</v>
      </c>
      <c r="F7" s="108">
        <v>373</v>
      </c>
      <c r="G7" s="112">
        <v>471</v>
      </c>
      <c r="H7" s="112">
        <v>448</v>
      </c>
      <c r="I7" s="112">
        <v>459</v>
      </c>
      <c r="J7" s="47"/>
      <c r="K7" s="47"/>
      <c r="L7" s="47"/>
      <c r="M7" s="47"/>
      <c r="N7" s="47"/>
    </row>
    <row r="8" spans="1:14" ht="33.75">
      <c r="A8" s="5" t="s">
        <v>234</v>
      </c>
      <c r="B8" s="108">
        <v>7.8</v>
      </c>
      <c r="C8" s="108">
        <v>8.1</v>
      </c>
      <c r="D8" s="71">
        <v>8.3000000000000007</v>
      </c>
      <c r="E8" s="108">
        <v>7.9</v>
      </c>
      <c r="F8" s="108">
        <v>6.3</v>
      </c>
      <c r="G8" s="112">
        <v>8.1999999999999993</v>
      </c>
      <c r="H8" s="136">
        <v>8</v>
      </c>
      <c r="I8" s="136">
        <f>I7/563019*10000</f>
        <v>8.1524779803168279</v>
      </c>
      <c r="J8" s="47"/>
      <c r="K8" s="47"/>
      <c r="L8" s="47"/>
      <c r="M8" s="47"/>
      <c r="N8" s="47"/>
    </row>
    <row r="9" spans="1:14" ht="33.75">
      <c r="A9" s="44" t="s">
        <v>235</v>
      </c>
      <c r="B9" s="65">
        <v>3092</v>
      </c>
      <c r="C9" s="65">
        <v>2871</v>
      </c>
      <c r="D9" s="65">
        <v>2880</v>
      </c>
      <c r="E9" s="65">
        <v>2768</v>
      </c>
      <c r="F9" s="65">
        <v>2728</v>
      </c>
      <c r="G9" s="154">
        <v>2724</v>
      </c>
      <c r="H9" s="154">
        <v>2113</v>
      </c>
      <c r="I9" s="154">
        <v>2450</v>
      </c>
      <c r="J9" s="47"/>
      <c r="K9" s="47"/>
      <c r="L9" s="47"/>
      <c r="M9" s="47"/>
      <c r="N9" s="47"/>
    </row>
    <row r="10" spans="1:14" ht="33.75">
      <c r="A10" s="61" t="s">
        <v>234</v>
      </c>
      <c r="B10" s="184">
        <v>50.6</v>
      </c>
      <c r="C10" s="184">
        <v>47.4</v>
      </c>
      <c r="D10" s="184">
        <v>47.8</v>
      </c>
      <c r="E10" s="184">
        <v>46.4</v>
      </c>
      <c r="F10" s="184">
        <v>46.6</v>
      </c>
      <c r="G10" s="156">
        <v>47.5</v>
      </c>
      <c r="H10" s="156">
        <v>37.700000000000003</v>
      </c>
      <c r="I10" s="120">
        <v>43.8</v>
      </c>
      <c r="J10" s="47"/>
      <c r="K10" s="47"/>
      <c r="L10" s="47"/>
      <c r="M10" s="47"/>
      <c r="N10" s="47"/>
    </row>
  </sheetData>
  <mergeCells count="1">
    <mergeCell ref="A1:I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P6"/>
  <sheetViews>
    <sheetView workbookViewId="0">
      <selection activeCell="A2" sqref="A2"/>
    </sheetView>
  </sheetViews>
  <sheetFormatPr defaultRowHeight="12.75"/>
  <cols>
    <col min="1" max="1" width="33.28515625" customWidth="1"/>
    <col min="2" max="8" width="6" customWidth="1"/>
    <col min="9" max="16" width="6" style="47" customWidth="1"/>
  </cols>
  <sheetData>
    <row r="1" spans="1:9" ht="36.75" customHeight="1">
      <c r="A1" s="329" t="s">
        <v>236</v>
      </c>
      <c r="B1" s="329"/>
      <c r="C1" s="329"/>
      <c r="D1" s="329"/>
      <c r="E1" s="329"/>
      <c r="F1" s="329"/>
      <c r="G1" s="329"/>
      <c r="H1" s="329"/>
      <c r="I1" s="329"/>
    </row>
    <row r="2" spans="1:9">
      <c r="A2" s="54"/>
      <c r="B2" s="2">
        <v>2014</v>
      </c>
      <c r="C2" s="26">
        <v>2015</v>
      </c>
      <c r="D2" s="9">
        <v>2016</v>
      </c>
      <c r="E2" s="9">
        <v>2017</v>
      </c>
      <c r="F2" s="9">
        <v>2018</v>
      </c>
      <c r="G2" s="9">
        <v>2019</v>
      </c>
      <c r="H2" s="9">
        <v>2020</v>
      </c>
      <c r="I2" s="9">
        <v>2021</v>
      </c>
    </row>
    <row r="3" spans="1:9" ht="33.75">
      <c r="A3" s="64" t="s">
        <v>377</v>
      </c>
      <c r="B3" s="14"/>
      <c r="C3" s="14"/>
      <c r="G3" s="47"/>
      <c r="H3" s="47"/>
    </row>
    <row r="4" spans="1:9">
      <c r="A4" s="30" t="s">
        <v>81</v>
      </c>
      <c r="B4" s="65">
        <v>13930</v>
      </c>
      <c r="C4" s="65">
        <v>14059</v>
      </c>
      <c r="D4" s="66">
        <v>13285</v>
      </c>
      <c r="E4" s="65">
        <v>12025</v>
      </c>
      <c r="F4" s="65">
        <v>10830</v>
      </c>
      <c r="G4" s="66">
        <v>10889</v>
      </c>
      <c r="H4" s="154">
        <v>8294</v>
      </c>
      <c r="I4" s="154">
        <v>8573</v>
      </c>
    </row>
    <row r="5" spans="1:9" ht="36.75" customHeight="1">
      <c r="A5" s="30" t="s">
        <v>237</v>
      </c>
      <c r="B5" s="108">
        <v>20</v>
      </c>
      <c r="C5" s="108">
        <v>20</v>
      </c>
      <c r="D5" s="108">
        <v>20</v>
      </c>
      <c r="E5" s="185">
        <v>18</v>
      </c>
      <c r="F5" s="100">
        <v>17</v>
      </c>
      <c r="G5" s="167">
        <v>18</v>
      </c>
      <c r="H5" s="112">
        <v>14</v>
      </c>
      <c r="I5" s="112">
        <v>14</v>
      </c>
    </row>
    <row r="6" spans="1:9" ht="33.75">
      <c r="A6" s="36" t="s">
        <v>238</v>
      </c>
      <c r="B6" s="184">
        <v>34</v>
      </c>
      <c r="C6" s="184">
        <v>34</v>
      </c>
      <c r="D6" s="121">
        <v>32.99</v>
      </c>
      <c r="E6" s="184">
        <v>32</v>
      </c>
      <c r="F6" s="184">
        <v>31</v>
      </c>
      <c r="G6" s="156">
        <v>33</v>
      </c>
      <c r="H6" s="156">
        <v>27</v>
      </c>
      <c r="I6" s="156">
        <v>29</v>
      </c>
    </row>
  </sheetData>
  <mergeCells count="1">
    <mergeCell ref="A1:I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M4"/>
  <sheetViews>
    <sheetView workbookViewId="0">
      <selection activeCell="O13" sqref="O13"/>
    </sheetView>
  </sheetViews>
  <sheetFormatPr defaultRowHeight="12.75"/>
  <cols>
    <col min="1" max="1" width="30.42578125" customWidth="1"/>
    <col min="2" max="10" width="5" customWidth="1"/>
  </cols>
  <sheetData>
    <row r="1" spans="1:13" ht="35.25" customHeight="1">
      <c r="A1" s="329" t="s">
        <v>239</v>
      </c>
      <c r="B1" s="329"/>
      <c r="C1" s="329"/>
      <c r="D1" s="329"/>
      <c r="E1" s="329"/>
      <c r="F1" s="329"/>
      <c r="G1" s="329"/>
      <c r="H1" s="337"/>
    </row>
    <row r="2" spans="1:13">
      <c r="A2" s="69"/>
      <c r="B2" s="26">
        <v>2015</v>
      </c>
      <c r="C2" s="9">
        <v>2016</v>
      </c>
      <c r="D2" s="9">
        <v>2017</v>
      </c>
      <c r="E2" s="9">
        <v>2018</v>
      </c>
      <c r="F2" s="9">
        <v>2019</v>
      </c>
      <c r="G2" s="9">
        <v>2020</v>
      </c>
      <c r="H2" s="9">
        <v>2021</v>
      </c>
      <c r="I2" s="47"/>
      <c r="J2" s="47"/>
      <c r="K2" s="47"/>
      <c r="L2" s="47"/>
      <c r="M2" s="47"/>
    </row>
    <row r="3" spans="1:13" ht="33.75">
      <c r="A3" s="70" t="s">
        <v>82</v>
      </c>
      <c r="B3" s="71">
        <f>14059/1000</f>
        <v>14.058999999999999</v>
      </c>
      <c r="C3" s="72">
        <f>13285/1000</f>
        <v>13.285</v>
      </c>
      <c r="D3" s="73">
        <v>12</v>
      </c>
      <c r="E3" s="100">
        <v>10.8</v>
      </c>
      <c r="F3" s="112">
        <v>10.9</v>
      </c>
      <c r="G3" s="112">
        <v>8.3000000000000007</v>
      </c>
      <c r="H3" s="112">
        <v>8.6</v>
      </c>
      <c r="I3" s="47"/>
      <c r="J3" s="47"/>
      <c r="K3" s="47"/>
      <c r="L3" s="47"/>
      <c r="M3" s="47"/>
    </row>
    <row r="4" spans="1:13" ht="45">
      <c r="A4" s="74" t="s">
        <v>83</v>
      </c>
      <c r="B4" s="121">
        <v>20.399999999999999</v>
      </c>
      <c r="C4" s="121">
        <v>19.899999999999999</v>
      </c>
      <c r="D4" s="52">
        <v>18.2</v>
      </c>
      <c r="E4" s="122">
        <v>17.2</v>
      </c>
      <c r="F4" s="123">
        <v>17.899999999999999</v>
      </c>
      <c r="G4" s="184">
        <v>14</v>
      </c>
      <c r="H4" s="184">
        <v>14</v>
      </c>
      <c r="I4" s="13"/>
      <c r="J4" s="67"/>
      <c r="K4" s="99"/>
      <c r="L4" s="35"/>
      <c r="M4" s="47"/>
    </row>
  </sheetData>
  <mergeCells count="1">
    <mergeCell ref="A1:H1"/>
  </mergeCell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K8"/>
  <sheetViews>
    <sheetView workbookViewId="0">
      <selection activeCell="A2" sqref="A2"/>
    </sheetView>
  </sheetViews>
  <sheetFormatPr defaultRowHeight="12.75"/>
  <cols>
    <col min="1" max="1" width="31.42578125" customWidth="1"/>
    <col min="2" max="3" width="6.28515625" customWidth="1"/>
    <col min="4" max="9" width="6.7109375" customWidth="1"/>
    <col min="10" max="15" width="6.28515625" customWidth="1"/>
  </cols>
  <sheetData>
    <row r="1" spans="1:11" ht="36.75" customHeight="1">
      <c r="A1" s="329" t="s">
        <v>417</v>
      </c>
      <c r="B1" s="329"/>
      <c r="C1" s="329"/>
      <c r="D1" s="329"/>
      <c r="E1" s="329"/>
      <c r="F1" s="329"/>
      <c r="G1" s="329"/>
      <c r="H1" s="329"/>
      <c r="I1" s="329"/>
    </row>
    <row r="2" spans="1:11">
      <c r="A2" s="1"/>
      <c r="B2" s="75">
        <v>2014</v>
      </c>
      <c r="C2" s="76">
        <v>2015</v>
      </c>
      <c r="D2" s="9">
        <v>2016</v>
      </c>
      <c r="E2" s="9">
        <v>2017</v>
      </c>
      <c r="F2" s="9">
        <v>2018</v>
      </c>
      <c r="G2" s="9">
        <v>2019</v>
      </c>
      <c r="H2" s="9">
        <v>2020</v>
      </c>
      <c r="I2" s="9">
        <v>2021</v>
      </c>
    </row>
    <row r="3" spans="1:11" ht="33.75">
      <c r="A3" s="39" t="s">
        <v>84</v>
      </c>
      <c r="B3" s="77"/>
      <c r="C3" s="77"/>
      <c r="G3" s="47"/>
      <c r="H3" s="47"/>
      <c r="I3" s="47"/>
    </row>
    <row r="4" spans="1:11" ht="33.75">
      <c r="A4" s="30" t="s">
        <v>240</v>
      </c>
      <c r="B4" s="182">
        <v>2745.7</v>
      </c>
      <c r="C4" s="182">
        <v>2831.4</v>
      </c>
      <c r="D4" s="182">
        <v>2838</v>
      </c>
      <c r="E4" s="182">
        <v>2941.4</v>
      </c>
      <c r="F4" s="186">
        <v>2937.3</v>
      </c>
      <c r="G4" s="186">
        <v>3022.6</v>
      </c>
      <c r="H4" s="221">
        <v>2719.2</v>
      </c>
      <c r="I4" s="189">
        <v>2931.3</v>
      </c>
      <c r="K4" s="102"/>
    </row>
    <row r="5" spans="1:11" ht="33.75">
      <c r="A5" s="286" t="s">
        <v>422</v>
      </c>
      <c r="B5" s="182">
        <v>9610.4</v>
      </c>
      <c r="C5" s="182">
        <v>9989.1</v>
      </c>
      <c r="D5" s="278">
        <v>10127.799999999999</v>
      </c>
      <c r="E5" s="182">
        <v>10675.8</v>
      </c>
      <c r="F5" s="279">
        <v>10845.9</v>
      </c>
      <c r="G5" s="189">
        <v>11341.8</v>
      </c>
      <c r="H5" s="189">
        <v>10376.6</v>
      </c>
      <c r="I5" s="189">
        <v>11207.4</v>
      </c>
      <c r="J5" s="86"/>
    </row>
    <row r="6" spans="1:11" ht="68.25" customHeight="1">
      <c r="A6" s="311" t="s">
        <v>423</v>
      </c>
      <c r="B6" s="57"/>
      <c r="C6" s="57"/>
      <c r="D6" s="82"/>
      <c r="E6" s="82"/>
      <c r="F6" s="82"/>
      <c r="G6" s="110"/>
      <c r="H6" s="110"/>
      <c r="I6" s="110"/>
    </row>
    <row r="7" spans="1:11" ht="33.75">
      <c r="A7" s="286" t="s">
        <v>424</v>
      </c>
      <c r="B7" s="182">
        <v>1127</v>
      </c>
      <c r="C7" s="182">
        <v>1161.3</v>
      </c>
      <c r="D7" s="186">
        <v>1152.93</v>
      </c>
      <c r="E7" s="182">
        <v>1179.7</v>
      </c>
      <c r="F7" s="187">
        <v>1126.0999999999999</v>
      </c>
      <c r="G7" s="188">
        <v>1123.9000000000001</v>
      </c>
      <c r="H7" s="221">
        <v>920.1</v>
      </c>
      <c r="I7" s="189">
        <v>1056.7</v>
      </c>
    </row>
    <row r="8" spans="1:11" ht="33.75">
      <c r="A8" s="287" t="s">
        <v>422</v>
      </c>
      <c r="B8" s="235">
        <v>3944.7</v>
      </c>
      <c r="C8" s="235">
        <v>4097</v>
      </c>
      <c r="D8" s="277">
        <v>4114.3</v>
      </c>
      <c r="E8" s="235">
        <v>4281.7</v>
      </c>
      <c r="F8" s="235">
        <v>4158.1000000000004</v>
      </c>
      <c r="G8" s="190">
        <v>4217.6000000000004</v>
      </c>
      <c r="H8" s="190">
        <v>3511.2</v>
      </c>
      <c r="I8" s="190">
        <v>4040.1</v>
      </c>
    </row>
  </sheetData>
  <mergeCells count="1">
    <mergeCell ref="A1:I1"/>
  </mergeCell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8168889431442"/>
  </sheetPr>
  <dimension ref="A1:L39"/>
  <sheetViews>
    <sheetView workbookViewId="0">
      <selection activeCell="A2" sqref="A2:A3"/>
    </sheetView>
  </sheetViews>
  <sheetFormatPr defaultRowHeight="12.75"/>
  <cols>
    <col min="1" max="1" width="38.28515625" customWidth="1"/>
    <col min="2" max="3" width="6.7109375" customWidth="1"/>
    <col min="4" max="4" width="8.28515625" customWidth="1"/>
    <col min="5" max="7" width="6.7109375" customWidth="1"/>
  </cols>
  <sheetData>
    <row r="1" spans="1:9" ht="36.75" customHeight="1">
      <c r="A1" s="321" t="s">
        <v>85</v>
      </c>
      <c r="B1" s="322"/>
      <c r="C1" s="322"/>
      <c r="D1" s="322"/>
      <c r="E1" s="322"/>
      <c r="F1" s="322"/>
      <c r="G1" s="322"/>
    </row>
    <row r="2" spans="1:9" ht="64.900000000000006" customHeight="1">
      <c r="A2" s="340"/>
      <c r="B2" s="326" t="s">
        <v>86</v>
      </c>
      <c r="C2" s="342"/>
      <c r="D2" s="343"/>
      <c r="E2" s="342" t="s">
        <v>87</v>
      </c>
      <c r="F2" s="342"/>
      <c r="G2" s="342"/>
    </row>
    <row r="3" spans="1:9">
      <c r="A3" s="341"/>
      <c r="B3" s="2">
        <v>2019</v>
      </c>
      <c r="C3" s="2">
        <v>2020</v>
      </c>
      <c r="D3" s="2">
        <v>2021</v>
      </c>
      <c r="E3" s="2">
        <v>2019</v>
      </c>
      <c r="F3" s="2">
        <v>2020</v>
      </c>
      <c r="G3" s="78">
        <v>2021</v>
      </c>
    </row>
    <row r="4" spans="1:9" ht="33.75">
      <c r="A4" s="79" t="s">
        <v>241</v>
      </c>
      <c r="B4" s="191">
        <v>3022.6</v>
      </c>
      <c r="C4" s="231">
        <v>2719.2</v>
      </c>
      <c r="D4" s="271">
        <v>2931.3</v>
      </c>
      <c r="E4" s="271">
        <v>1123.9000000000001</v>
      </c>
      <c r="F4" s="271">
        <v>920.1</v>
      </c>
      <c r="G4" s="271">
        <v>1056.7</v>
      </c>
    </row>
    <row r="5" spans="1:9" ht="33.75">
      <c r="A5" s="5" t="s">
        <v>242</v>
      </c>
      <c r="B5" s="182">
        <v>116.7</v>
      </c>
      <c r="C5" s="189">
        <v>92.8</v>
      </c>
      <c r="D5" s="112">
        <v>116.8</v>
      </c>
      <c r="E5" s="189">
        <v>63.5</v>
      </c>
      <c r="F5" s="189">
        <v>41.5</v>
      </c>
      <c r="G5" s="112">
        <v>45.2</v>
      </c>
    </row>
    <row r="6" spans="1:9">
      <c r="A6" s="5" t="s">
        <v>88</v>
      </c>
      <c r="B6" s="57">
        <v>88.6</v>
      </c>
      <c r="C6" s="110">
        <v>89.9</v>
      </c>
      <c r="D6" s="47">
        <v>90.1</v>
      </c>
      <c r="E6" s="110">
        <v>16</v>
      </c>
      <c r="F6" s="110">
        <v>12.5</v>
      </c>
      <c r="G6" s="47">
        <v>13.9</v>
      </c>
    </row>
    <row r="7" spans="1:9" ht="45">
      <c r="A7" s="5" t="s">
        <v>243</v>
      </c>
      <c r="B7" s="182">
        <v>277.3</v>
      </c>
      <c r="C7" s="189">
        <v>259.3</v>
      </c>
      <c r="D7" s="112">
        <v>283.60000000000002</v>
      </c>
      <c r="E7" s="189">
        <v>32.299999999999997</v>
      </c>
      <c r="F7" s="189">
        <v>23.3</v>
      </c>
      <c r="G7" s="112">
        <v>31.7</v>
      </c>
    </row>
    <row r="8" spans="1:9" ht="65.45" customHeight="1">
      <c r="A8" s="233" t="s">
        <v>244</v>
      </c>
      <c r="B8" s="182">
        <v>42.5</v>
      </c>
      <c r="C8" s="182">
        <v>34.4</v>
      </c>
      <c r="D8" s="112">
        <v>34.4</v>
      </c>
      <c r="E8" s="232">
        <v>23.9</v>
      </c>
      <c r="F8" s="232">
        <v>16.5</v>
      </c>
      <c r="G8" s="112">
        <v>17.100000000000001</v>
      </c>
      <c r="H8" s="194"/>
      <c r="I8" s="194"/>
    </row>
    <row r="9" spans="1:9" ht="45">
      <c r="A9" s="5" t="s">
        <v>245</v>
      </c>
      <c r="B9" s="182">
        <v>143.6</v>
      </c>
      <c r="C9" s="189">
        <v>142.1</v>
      </c>
      <c r="D9" s="112">
        <v>142.1</v>
      </c>
      <c r="E9" s="189">
        <v>8.9</v>
      </c>
      <c r="F9" s="189">
        <v>6.8</v>
      </c>
      <c r="G9" s="112">
        <v>8.6</v>
      </c>
    </row>
    <row r="10" spans="1:9" ht="45">
      <c r="A10" s="5" t="s">
        <v>378</v>
      </c>
      <c r="B10" s="182">
        <v>199.9</v>
      </c>
      <c r="C10" s="189">
        <v>162.6</v>
      </c>
      <c r="D10" s="112">
        <v>182.6</v>
      </c>
      <c r="E10" s="189">
        <v>71.5</v>
      </c>
      <c r="F10" s="189">
        <v>51.3</v>
      </c>
      <c r="G10" s="112">
        <v>56.3</v>
      </c>
    </row>
    <row r="11" spans="1:9" ht="33.75">
      <c r="A11" s="5" t="s">
        <v>246</v>
      </c>
      <c r="B11" s="182">
        <v>757.5</v>
      </c>
      <c r="C11" s="189">
        <v>711</v>
      </c>
      <c r="D11" s="112">
        <v>734.7</v>
      </c>
      <c r="E11" s="189">
        <v>54.2</v>
      </c>
      <c r="F11" s="189">
        <v>38.4</v>
      </c>
      <c r="G11" s="112">
        <v>43.7</v>
      </c>
    </row>
    <row r="12" spans="1:9" ht="33.75">
      <c r="A12" s="5" t="s">
        <v>247</v>
      </c>
      <c r="B12" s="182">
        <v>604.1</v>
      </c>
      <c r="C12" s="189">
        <v>442</v>
      </c>
      <c r="D12" s="112">
        <v>467.3</v>
      </c>
      <c r="E12" s="189">
        <v>527.4</v>
      </c>
      <c r="F12" s="189">
        <v>376.5</v>
      </c>
      <c r="G12" s="112">
        <v>400.3</v>
      </c>
    </row>
    <row r="13" spans="1:9" ht="33.75">
      <c r="A13" s="5" t="s">
        <v>248</v>
      </c>
      <c r="B13" s="182">
        <v>298.5</v>
      </c>
      <c r="C13" s="189">
        <v>254.7</v>
      </c>
      <c r="D13" s="112">
        <v>272.8</v>
      </c>
      <c r="E13" s="189">
        <v>50.5</v>
      </c>
      <c r="F13" s="189">
        <v>31.9</v>
      </c>
      <c r="G13" s="112">
        <v>40.299999999999997</v>
      </c>
    </row>
    <row r="14" spans="1:9" ht="33.75">
      <c r="A14" s="5" t="s">
        <v>406</v>
      </c>
      <c r="B14" s="189">
        <v>169.4</v>
      </c>
      <c r="C14" s="189">
        <v>135.30000000000001</v>
      </c>
      <c r="D14" s="112">
        <v>146.1</v>
      </c>
      <c r="E14" s="189">
        <v>64.7</v>
      </c>
      <c r="F14" s="189">
        <v>39.9</v>
      </c>
      <c r="G14" s="112">
        <v>47.1</v>
      </c>
    </row>
    <row r="15" spans="1:9" ht="56.25">
      <c r="A15" s="5" t="s">
        <v>249</v>
      </c>
      <c r="B15" s="182">
        <v>28.4</v>
      </c>
      <c r="C15" s="189">
        <v>24.4</v>
      </c>
      <c r="D15" s="112">
        <v>21.6</v>
      </c>
      <c r="E15" s="189">
        <v>28.4</v>
      </c>
      <c r="F15" s="189">
        <v>24.4</v>
      </c>
      <c r="G15" s="112">
        <v>21.6</v>
      </c>
    </row>
    <row r="16" spans="1:9" ht="33.75">
      <c r="A16" s="5" t="s">
        <v>250</v>
      </c>
      <c r="B16" s="182">
        <v>60.2</v>
      </c>
      <c r="C16" s="189">
        <v>48.8</v>
      </c>
      <c r="D16" s="112">
        <v>48.5</v>
      </c>
      <c r="E16" s="189">
        <v>50.9</v>
      </c>
      <c r="F16" s="189">
        <v>33.700000000000003</v>
      </c>
      <c r="G16" s="112">
        <v>39.4</v>
      </c>
    </row>
    <row r="17" spans="1:9" ht="66.75" customHeight="1">
      <c r="A17" s="80" t="s">
        <v>251</v>
      </c>
      <c r="B17" s="182">
        <v>140.80000000000001</v>
      </c>
      <c r="C17" s="182">
        <v>118.8</v>
      </c>
      <c r="D17" s="112">
        <v>129.69999999999999</v>
      </c>
      <c r="E17" s="232">
        <v>47.9</v>
      </c>
      <c r="F17" s="232">
        <v>33.6</v>
      </c>
      <c r="G17" s="112">
        <v>41.3</v>
      </c>
      <c r="I17" s="194"/>
    </row>
    <row r="18" spans="1:9" ht="67.5" customHeight="1">
      <c r="A18" s="5" t="s">
        <v>252</v>
      </c>
      <c r="B18" s="182">
        <v>13.4</v>
      </c>
      <c r="C18" s="182">
        <v>11</v>
      </c>
      <c r="D18" s="112">
        <v>11.4</v>
      </c>
      <c r="E18" s="232">
        <v>3.1</v>
      </c>
      <c r="F18" s="232">
        <v>1.6</v>
      </c>
      <c r="G18" s="112">
        <v>1.8</v>
      </c>
      <c r="I18" s="194" t="s">
        <v>360</v>
      </c>
    </row>
    <row r="19" spans="1:9" ht="67.5">
      <c r="A19" s="5" t="s">
        <v>254</v>
      </c>
      <c r="B19" s="182">
        <v>77.2</v>
      </c>
      <c r="C19" s="182">
        <v>56.9</v>
      </c>
      <c r="D19" s="112">
        <v>65.7</v>
      </c>
      <c r="E19" s="232">
        <v>77</v>
      </c>
      <c r="F19" s="232">
        <v>56.7</v>
      </c>
      <c r="G19" s="112">
        <v>65.5</v>
      </c>
      <c r="I19" s="195"/>
    </row>
    <row r="20" spans="1:9" ht="33.75">
      <c r="A20" s="5" t="s">
        <v>414</v>
      </c>
      <c r="B20" s="182" t="s">
        <v>415</v>
      </c>
      <c r="C20" s="182">
        <v>131.69999999999999</v>
      </c>
      <c r="D20" s="112">
        <v>179.7</v>
      </c>
      <c r="E20" s="232" t="s">
        <v>415</v>
      </c>
      <c r="F20" s="232">
        <v>131.69999999999999</v>
      </c>
      <c r="G20" s="112">
        <v>179.7</v>
      </c>
      <c r="I20" s="195"/>
    </row>
    <row r="21" spans="1:9" ht="33.75">
      <c r="A21" s="81" t="s">
        <v>255</v>
      </c>
      <c r="B21" s="192">
        <v>1134.2</v>
      </c>
      <c r="C21" s="271">
        <v>1037.7</v>
      </c>
      <c r="D21" s="276">
        <f>D4/2615.5*1000</f>
        <v>1120.7417319824126</v>
      </c>
      <c r="E21" s="271">
        <v>421.8</v>
      </c>
      <c r="F21" s="271">
        <v>351.1</v>
      </c>
      <c r="G21" s="276">
        <f>G4/2615.5*1000</f>
        <v>404.01452877078952</v>
      </c>
    </row>
    <row r="22" spans="1:9" ht="33.75">
      <c r="A22" s="5" t="s">
        <v>242</v>
      </c>
      <c r="B22" s="189">
        <v>43.8</v>
      </c>
      <c r="C22" s="189">
        <v>35.4</v>
      </c>
      <c r="D22" s="136">
        <f t="shared" ref="D22:D37" si="0">D5/2615.5*1000</f>
        <v>44.656853374115848</v>
      </c>
      <c r="E22" s="189">
        <v>23.8</v>
      </c>
      <c r="F22" s="189">
        <v>15.8</v>
      </c>
      <c r="G22" s="136">
        <f t="shared" ref="G22:G37" si="1">G5/2615.5*1000</f>
        <v>17.281590518065382</v>
      </c>
    </row>
    <row r="23" spans="1:9">
      <c r="A23" s="5" t="s">
        <v>88</v>
      </c>
      <c r="B23" s="110">
        <v>33.200000000000003</v>
      </c>
      <c r="C23" s="110">
        <v>34.299999999999997</v>
      </c>
      <c r="D23" s="60">
        <f t="shared" si="0"/>
        <v>34.448480214108201</v>
      </c>
      <c r="E23" s="110">
        <v>6</v>
      </c>
      <c r="F23" s="110">
        <v>4.8</v>
      </c>
      <c r="G23" s="60">
        <f t="shared" si="1"/>
        <v>5.3144714203785126</v>
      </c>
    </row>
    <row r="24" spans="1:9" ht="45">
      <c r="A24" s="5" t="s">
        <v>243</v>
      </c>
      <c r="B24" s="189">
        <v>104.1</v>
      </c>
      <c r="C24" s="189">
        <v>99</v>
      </c>
      <c r="D24" s="136">
        <f t="shared" si="0"/>
        <v>108.430510418658</v>
      </c>
      <c r="E24" s="189">
        <v>12.1</v>
      </c>
      <c r="F24" s="189">
        <v>8.9</v>
      </c>
      <c r="G24" s="136">
        <f t="shared" si="1"/>
        <v>12.120053527050278</v>
      </c>
    </row>
    <row r="25" spans="1:9" ht="63.75" customHeight="1">
      <c r="A25" s="80" t="s">
        <v>256</v>
      </c>
      <c r="B25" s="232">
        <v>16</v>
      </c>
      <c r="C25" s="232">
        <v>13.1</v>
      </c>
      <c r="D25" s="136">
        <f t="shared" si="0"/>
        <v>13.152360925253298</v>
      </c>
      <c r="E25" s="232">
        <v>9</v>
      </c>
      <c r="F25" s="232">
        <v>6.3</v>
      </c>
      <c r="G25" s="136">
        <f t="shared" si="1"/>
        <v>6.5379468552857967</v>
      </c>
      <c r="H25" s="194"/>
      <c r="I25" s="194"/>
    </row>
    <row r="26" spans="1:9" ht="45">
      <c r="A26" s="5" t="s">
        <v>245</v>
      </c>
      <c r="B26" s="189">
        <v>53.9</v>
      </c>
      <c r="C26" s="189">
        <v>54.2</v>
      </c>
      <c r="D26" s="136">
        <f t="shared" si="0"/>
        <v>54.329956031351557</v>
      </c>
      <c r="E26" s="189">
        <v>3.3</v>
      </c>
      <c r="F26" s="189">
        <v>2.6</v>
      </c>
      <c r="G26" s="136">
        <f t="shared" si="1"/>
        <v>3.2880902313133245</v>
      </c>
    </row>
    <row r="27" spans="1:9" ht="45">
      <c r="A27" s="5" t="s">
        <v>378</v>
      </c>
      <c r="B27" s="189">
        <v>75</v>
      </c>
      <c r="C27" s="189">
        <v>62</v>
      </c>
      <c r="D27" s="136">
        <f t="shared" si="0"/>
        <v>69.814567004396864</v>
      </c>
      <c r="E27" s="189">
        <v>26.8</v>
      </c>
      <c r="F27" s="189">
        <v>18.399999999999999</v>
      </c>
      <c r="G27" s="136">
        <f t="shared" si="1"/>
        <v>21.525520932900019</v>
      </c>
    </row>
    <row r="28" spans="1:9" ht="33.75">
      <c r="A28" s="5" t="s">
        <v>246</v>
      </c>
      <c r="B28" s="189">
        <v>284.2</v>
      </c>
      <c r="C28" s="189">
        <v>271.3</v>
      </c>
      <c r="D28" s="136">
        <f t="shared" si="0"/>
        <v>280.90231313324415</v>
      </c>
      <c r="E28" s="189">
        <v>20.3</v>
      </c>
      <c r="F28" s="189">
        <v>14.7</v>
      </c>
      <c r="G28" s="136">
        <f t="shared" si="1"/>
        <v>16.708086407952592</v>
      </c>
    </row>
    <row r="29" spans="1:9" ht="33.75">
      <c r="A29" s="5" t="s">
        <v>247</v>
      </c>
      <c r="B29" s="189">
        <v>226.8</v>
      </c>
      <c r="C29" s="189">
        <v>168.7</v>
      </c>
      <c r="D29" s="136">
        <f t="shared" si="0"/>
        <v>178.66564710380425</v>
      </c>
      <c r="E29" s="189">
        <v>197.9</v>
      </c>
      <c r="F29" s="189">
        <v>143.69999999999999</v>
      </c>
      <c r="G29" s="136">
        <f t="shared" si="1"/>
        <v>153.049130185433</v>
      </c>
    </row>
    <row r="30" spans="1:9" ht="33.75">
      <c r="A30" s="5" t="s">
        <v>248</v>
      </c>
      <c r="B30" s="189">
        <v>112</v>
      </c>
      <c r="C30" s="189">
        <v>97.2</v>
      </c>
      <c r="D30" s="136">
        <f t="shared" si="0"/>
        <v>104.30128082584594</v>
      </c>
      <c r="E30" s="189">
        <v>18.899999999999999</v>
      </c>
      <c r="F30" s="189">
        <v>12.2</v>
      </c>
      <c r="G30" s="136">
        <f t="shared" si="1"/>
        <v>15.4081437583636</v>
      </c>
    </row>
    <row r="31" spans="1:9" ht="33.75">
      <c r="A31" s="5" t="s">
        <v>258</v>
      </c>
      <c r="B31" s="189">
        <v>63.6</v>
      </c>
      <c r="C31" s="189">
        <v>51.6</v>
      </c>
      <c r="D31" s="136">
        <f t="shared" si="0"/>
        <v>55.859300324985654</v>
      </c>
      <c r="E31" s="189">
        <v>24.3</v>
      </c>
      <c r="F31" s="189">
        <v>15.2</v>
      </c>
      <c r="G31" s="136">
        <f t="shared" si="1"/>
        <v>18.008029057541581</v>
      </c>
    </row>
    <row r="32" spans="1:9" ht="56.25">
      <c r="A32" s="5" t="s">
        <v>259</v>
      </c>
      <c r="B32" s="189">
        <v>45.8</v>
      </c>
      <c r="C32" s="189">
        <v>40.299999999999997</v>
      </c>
      <c r="D32" s="136">
        <f>D15/602.2*1000</f>
        <v>35.868482231816671</v>
      </c>
      <c r="E32" s="189">
        <v>45.8</v>
      </c>
      <c r="F32" s="189">
        <v>40.299999999999997</v>
      </c>
      <c r="G32" s="136">
        <v>35.9</v>
      </c>
    </row>
    <row r="33" spans="1:12" ht="33.75">
      <c r="A33" s="5" t="s">
        <v>250</v>
      </c>
      <c r="B33" s="189">
        <v>22.6</v>
      </c>
      <c r="C33" s="189">
        <v>18.600000000000001</v>
      </c>
      <c r="D33" s="136">
        <f t="shared" si="0"/>
        <v>18.543299560313518</v>
      </c>
      <c r="E33" s="189">
        <v>19.100000000000001</v>
      </c>
      <c r="F33" s="189">
        <v>12.9</v>
      </c>
      <c r="G33" s="136">
        <f t="shared" si="1"/>
        <v>15.064041292295927</v>
      </c>
    </row>
    <row r="34" spans="1:12" ht="67.5">
      <c r="A34" s="5" t="s">
        <v>260</v>
      </c>
      <c r="B34" s="193">
        <v>52.8</v>
      </c>
      <c r="C34" s="193">
        <v>45.3</v>
      </c>
      <c r="D34" s="136">
        <f t="shared" si="0"/>
        <v>49.588988721085833</v>
      </c>
      <c r="E34" s="232">
        <v>18</v>
      </c>
      <c r="F34" s="232">
        <v>12.8</v>
      </c>
      <c r="G34" s="136">
        <f t="shared" si="1"/>
        <v>15.790479831772126</v>
      </c>
      <c r="I34" s="194"/>
      <c r="K34" s="215"/>
      <c r="L34" s="194"/>
    </row>
    <row r="35" spans="1:12" ht="55.5" customHeight="1">
      <c r="A35" s="5" t="s">
        <v>252</v>
      </c>
      <c r="B35" s="232">
        <v>5</v>
      </c>
      <c r="C35" s="232">
        <v>4.2</v>
      </c>
      <c r="D35" s="136">
        <f t="shared" si="0"/>
        <v>4.3586312368571978</v>
      </c>
      <c r="E35" s="232">
        <v>1.2</v>
      </c>
      <c r="F35" s="232">
        <v>0.6</v>
      </c>
      <c r="G35" s="136">
        <f t="shared" si="1"/>
        <v>0.68820493213534695</v>
      </c>
      <c r="H35" s="194"/>
      <c r="J35" s="194"/>
    </row>
    <row r="36" spans="1:12" ht="67.5">
      <c r="A36" s="5" t="s">
        <v>262</v>
      </c>
      <c r="B36" s="232">
        <v>29</v>
      </c>
      <c r="C36" s="232">
        <v>21.8</v>
      </c>
      <c r="D36" s="136">
        <f t="shared" si="0"/>
        <v>25.119480022940166</v>
      </c>
      <c r="E36" s="232">
        <v>28.9</v>
      </c>
      <c r="F36" s="232">
        <v>21.6</v>
      </c>
      <c r="G36" s="136">
        <f t="shared" si="1"/>
        <v>25.04301280825846</v>
      </c>
      <c r="I36" s="194"/>
    </row>
    <row r="37" spans="1:12" ht="33.75">
      <c r="A37" s="61" t="s">
        <v>414</v>
      </c>
      <c r="B37" s="234" t="s">
        <v>415</v>
      </c>
      <c r="C37" s="234">
        <v>50.3</v>
      </c>
      <c r="D37" s="120">
        <f t="shared" si="0"/>
        <v>68.705792391512134</v>
      </c>
      <c r="E37" s="234" t="s">
        <v>415</v>
      </c>
      <c r="F37" s="234">
        <v>50.3</v>
      </c>
      <c r="G37" s="120">
        <f t="shared" si="1"/>
        <v>68.705792391512134</v>
      </c>
      <c r="I37" s="194"/>
    </row>
    <row r="38" spans="1:12" ht="14.25">
      <c r="A38" s="344" t="s">
        <v>89</v>
      </c>
      <c r="B38" s="344"/>
      <c r="C38" s="344"/>
      <c r="D38" s="344"/>
      <c r="E38" s="344"/>
      <c r="F38" s="344"/>
      <c r="G38" s="344"/>
    </row>
    <row r="39" spans="1:12">
      <c r="C39" s="82"/>
    </row>
  </sheetData>
  <mergeCells count="5">
    <mergeCell ref="A1:G1"/>
    <mergeCell ref="A2:A3"/>
    <mergeCell ref="B2:D2"/>
    <mergeCell ref="E2:G2"/>
    <mergeCell ref="A38:G38"/>
  </mergeCells>
  <pageMargins left="0.7" right="0.7" top="0.75" bottom="0.75" header="0.3" footer="0.3"/>
  <pageSetup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P32"/>
  <sheetViews>
    <sheetView workbookViewId="0">
      <pane ySplit="2" topLeftCell="A3" activePane="bottomLeft" state="frozen"/>
      <selection pane="bottomLeft" activeCell="A2" sqref="A2"/>
    </sheetView>
  </sheetViews>
  <sheetFormatPr defaultRowHeight="12.75"/>
  <cols>
    <col min="1" max="1" width="34.7109375" customWidth="1"/>
    <col min="2" max="8" width="6.28515625" customWidth="1"/>
    <col min="9" max="14" width="6.28515625" style="47" customWidth="1"/>
  </cols>
  <sheetData>
    <row r="1" spans="1:11" ht="40.15" customHeight="1">
      <c r="A1" s="337" t="s">
        <v>379</v>
      </c>
      <c r="B1" s="337"/>
      <c r="C1" s="337"/>
      <c r="D1" s="337"/>
      <c r="E1" s="337"/>
      <c r="F1" s="337"/>
      <c r="G1" s="337"/>
      <c r="H1" s="337"/>
      <c r="I1" s="337"/>
    </row>
    <row r="2" spans="1:11">
      <c r="A2" s="1"/>
      <c r="B2" s="2">
        <v>2014</v>
      </c>
      <c r="C2" s="1">
        <v>2015</v>
      </c>
      <c r="D2" s="83">
        <v>2016</v>
      </c>
      <c r="E2" s="83">
        <v>2017</v>
      </c>
      <c r="F2" s="83">
        <v>2018</v>
      </c>
      <c r="G2" s="83">
        <v>2019</v>
      </c>
      <c r="H2" s="83">
        <v>2020</v>
      </c>
      <c r="I2" s="83">
        <v>2021</v>
      </c>
      <c r="J2" s="47" t="s">
        <v>418</v>
      </c>
    </row>
    <row r="3" spans="1:11">
      <c r="A3" s="334" t="s">
        <v>90</v>
      </c>
      <c r="B3" s="334"/>
      <c r="C3" s="334"/>
      <c r="D3" s="334"/>
      <c r="E3" s="334"/>
      <c r="F3" s="334"/>
      <c r="G3" s="334"/>
      <c r="H3" s="334"/>
      <c r="I3" s="334"/>
    </row>
    <row r="4" spans="1:11" ht="33.75">
      <c r="A4" s="3" t="s">
        <v>263</v>
      </c>
      <c r="B4" s="65">
        <v>4427</v>
      </c>
      <c r="C4" s="65">
        <v>4601</v>
      </c>
      <c r="D4" s="134">
        <v>5034</v>
      </c>
      <c r="E4" s="134">
        <v>5171</v>
      </c>
      <c r="F4" s="65">
        <v>5141</v>
      </c>
      <c r="G4" s="154">
        <v>5312</v>
      </c>
      <c r="H4" s="154">
        <v>4264</v>
      </c>
      <c r="I4" s="154">
        <v>4444</v>
      </c>
      <c r="K4" s="213"/>
    </row>
    <row r="5" spans="1:11" ht="12" customHeight="1">
      <c r="A5" s="11" t="s">
        <v>91</v>
      </c>
      <c r="B5" s="7"/>
      <c r="C5" s="7"/>
      <c r="G5" s="124"/>
      <c r="H5" s="124"/>
    </row>
    <row r="6" spans="1:11" ht="33.75">
      <c r="A6" s="5" t="s">
        <v>264</v>
      </c>
      <c r="B6" s="65">
        <v>937</v>
      </c>
      <c r="C6" s="65">
        <v>999</v>
      </c>
      <c r="D6" s="65">
        <v>1156</v>
      </c>
      <c r="E6" s="65">
        <v>1106</v>
      </c>
      <c r="F6" s="65">
        <v>1121</v>
      </c>
      <c r="G6" s="154">
        <v>1163</v>
      </c>
      <c r="H6" s="154">
        <v>998</v>
      </c>
      <c r="I6" s="154">
        <v>1102</v>
      </c>
    </row>
    <row r="7" spans="1:11" ht="33.75">
      <c r="A7" s="5" t="s">
        <v>265</v>
      </c>
      <c r="B7" s="65">
        <v>595</v>
      </c>
      <c r="C7" s="65">
        <v>624</v>
      </c>
      <c r="D7" s="65">
        <v>686</v>
      </c>
      <c r="E7" s="65">
        <v>669</v>
      </c>
      <c r="F7" s="65">
        <v>747</v>
      </c>
      <c r="G7" s="154">
        <v>716</v>
      </c>
      <c r="H7" s="154">
        <v>646</v>
      </c>
      <c r="I7" s="112">
        <v>582</v>
      </c>
    </row>
    <row r="8" spans="1:11">
      <c r="A8" s="5" t="s">
        <v>92</v>
      </c>
      <c r="B8" s="7">
        <v>131</v>
      </c>
      <c r="C8" s="7">
        <v>142</v>
      </c>
      <c r="D8" s="7">
        <v>173</v>
      </c>
      <c r="E8" s="7">
        <v>187</v>
      </c>
      <c r="F8" s="7">
        <v>214</v>
      </c>
      <c r="G8" s="124">
        <v>170</v>
      </c>
      <c r="H8" s="124">
        <v>145</v>
      </c>
      <c r="I8" s="47">
        <v>125</v>
      </c>
    </row>
    <row r="9" spans="1:11" ht="33.75">
      <c r="A9" s="3" t="s">
        <v>266</v>
      </c>
      <c r="B9" s="65">
        <v>835</v>
      </c>
      <c r="C9" s="65">
        <v>663</v>
      </c>
      <c r="D9" s="65">
        <v>691</v>
      </c>
      <c r="E9" s="197">
        <v>620</v>
      </c>
      <c r="F9" s="65">
        <v>551</v>
      </c>
      <c r="G9" s="154">
        <v>509</v>
      </c>
      <c r="H9" s="154">
        <v>278</v>
      </c>
      <c r="I9" s="112">
        <v>341</v>
      </c>
    </row>
    <row r="10" spans="1:11" ht="33.75">
      <c r="A10" s="3" t="s">
        <v>267</v>
      </c>
      <c r="B10" s="65">
        <v>599</v>
      </c>
      <c r="C10" s="65">
        <v>505</v>
      </c>
      <c r="D10" s="65">
        <v>610</v>
      </c>
      <c r="E10" s="197">
        <v>567</v>
      </c>
      <c r="F10" s="65">
        <v>485</v>
      </c>
      <c r="G10" s="154">
        <v>459</v>
      </c>
      <c r="H10" s="154">
        <v>329</v>
      </c>
      <c r="I10" s="112">
        <v>308</v>
      </c>
    </row>
    <row r="11" spans="1:11">
      <c r="A11" s="3" t="s">
        <v>93</v>
      </c>
      <c r="B11" s="7">
        <v>820</v>
      </c>
      <c r="C11" s="7">
        <v>834</v>
      </c>
      <c r="D11" s="7">
        <v>670</v>
      </c>
      <c r="E11" s="85">
        <v>621</v>
      </c>
      <c r="F11" s="7">
        <v>677</v>
      </c>
      <c r="G11" s="124">
        <v>660</v>
      </c>
      <c r="H11" s="124">
        <v>468</v>
      </c>
      <c r="I11" s="47">
        <v>550</v>
      </c>
    </row>
    <row r="12" spans="1:11">
      <c r="A12" s="3" t="s">
        <v>94</v>
      </c>
      <c r="B12" s="7">
        <v>132</v>
      </c>
      <c r="C12" s="7">
        <v>120</v>
      </c>
      <c r="D12" s="7">
        <v>116</v>
      </c>
      <c r="E12" s="85">
        <v>78</v>
      </c>
      <c r="F12" s="7">
        <v>78</v>
      </c>
      <c r="G12" s="124">
        <v>74</v>
      </c>
      <c r="H12" s="124">
        <v>83</v>
      </c>
      <c r="I12" s="47">
        <v>85</v>
      </c>
    </row>
    <row r="13" spans="1:11" ht="33.75">
      <c r="A13" s="3" t="s">
        <v>268</v>
      </c>
      <c r="B13" s="65">
        <v>6440</v>
      </c>
      <c r="C13" s="65">
        <v>5929</v>
      </c>
      <c r="D13" s="65">
        <v>6110</v>
      </c>
      <c r="E13" s="134">
        <v>5317</v>
      </c>
      <c r="F13" s="160">
        <v>3828</v>
      </c>
      <c r="G13" s="154">
        <v>3198</v>
      </c>
      <c r="H13" s="154">
        <v>1955</v>
      </c>
      <c r="I13" s="154">
        <v>2081</v>
      </c>
    </row>
    <row r="14" spans="1:11" ht="33.75">
      <c r="A14" s="3" t="s">
        <v>269</v>
      </c>
      <c r="B14" s="65">
        <v>2468</v>
      </c>
      <c r="C14" s="65">
        <v>2566</v>
      </c>
      <c r="D14" s="65">
        <v>2907</v>
      </c>
      <c r="E14" s="134">
        <v>2680</v>
      </c>
      <c r="F14" s="65">
        <v>2703</v>
      </c>
      <c r="G14" s="154">
        <v>2786</v>
      </c>
      <c r="H14" s="154">
        <v>2069</v>
      </c>
      <c r="I14" s="154">
        <v>2360</v>
      </c>
    </row>
    <row r="15" spans="1:11">
      <c r="A15" s="3" t="s">
        <v>95</v>
      </c>
      <c r="B15" s="7">
        <v>817</v>
      </c>
      <c r="C15" s="7">
        <v>676</v>
      </c>
      <c r="D15" s="7">
        <v>721</v>
      </c>
      <c r="E15" s="84">
        <v>1295</v>
      </c>
      <c r="F15" s="7">
        <v>751</v>
      </c>
      <c r="G15" s="124">
        <v>672</v>
      </c>
      <c r="H15" s="147">
        <v>397</v>
      </c>
      <c r="I15" s="47">
        <v>569</v>
      </c>
      <c r="K15" s="213"/>
    </row>
    <row r="16" spans="1:11" ht="56.25">
      <c r="A16" s="3" t="s">
        <v>380</v>
      </c>
      <c r="B16" s="65">
        <v>44527</v>
      </c>
      <c r="C16" s="65">
        <v>43477</v>
      </c>
      <c r="D16" s="65">
        <v>38729</v>
      </c>
      <c r="E16" s="66">
        <v>33456</v>
      </c>
      <c r="F16" s="65">
        <v>30940</v>
      </c>
      <c r="G16" s="154">
        <v>28430</v>
      </c>
      <c r="H16" s="154">
        <v>24350</v>
      </c>
      <c r="I16" s="154">
        <v>21604</v>
      </c>
    </row>
    <row r="17" spans="1:16" ht="12.75" customHeight="1">
      <c r="A17" s="345" t="s">
        <v>96</v>
      </c>
      <c r="B17" s="345"/>
      <c r="C17" s="345"/>
      <c r="D17" s="345"/>
      <c r="E17" s="345"/>
      <c r="F17" s="345"/>
      <c r="G17" s="345"/>
      <c r="H17" s="345"/>
      <c r="I17" s="345"/>
    </row>
    <row r="18" spans="1:16" ht="33.75">
      <c r="A18" s="3" t="s">
        <v>263</v>
      </c>
      <c r="B18" s="65">
        <v>300</v>
      </c>
      <c r="C18" s="65">
        <v>314</v>
      </c>
      <c r="D18" s="185">
        <v>348</v>
      </c>
      <c r="E18" s="185">
        <v>363</v>
      </c>
      <c r="F18" s="185">
        <v>366</v>
      </c>
      <c r="G18" s="154">
        <v>385</v>
      </c>
      <c r="H18" s="112">
        <v>311</v>
      </c>
      <c r="I18" s="211">
        <f>I4/1368248*100000</f>
        <v>324.79492021914155</v>
      </c>
    </row>
    <row r="19" spans="1:16" ht="13.5" customHeight="1">
      <c r="A19" s="11" t="s">
        <v>91</v>
      </c>
      <c r="B19" s="7"/>
      <c r="C19" s="7"/>
      <c r="D19" s="67"/>
      <c r="E19" s="35"/>
      <c r="F19" s="67"/>
      <c r="G19" s="124"/>
      <c r="H19" s="47"/>
      <c r="I19" s="111"/>
    </row>
    <row r="20" spans="1:16" ht="33.75">
      <c r="A20" s="5" t="s">
        <v>264</v>
      </c>
      <c r="B20" s="65">
        <f>B6/1477362*100000</f>
        <v>63.423859555071807</v>
      </c>
      <c r="C20" s="65">
        <f>C6/1465175*100000</f>
        <v>68.182981555104334</v>
      </c>
      <c r="D20" s="185">
        <f>D6/1446031*100000</f>
        <v>79.942961112175325</v>
      </c>
      <c r="E20" s="185">
        <f>E6/1425060*100000</f>
        <v>77.610767265939671</v>
      </c>
      <c r="F20" s="185">
        <f>F6/1403309*100000</f>
        <v>79.882620292465887</v>
      </c>
      <c r="G20" s="154">
        <v>84</v>
      </c>
      <c r="H20" s="112">
        <v>74</v>
      </c>
      <c r="I20" s="211">
        <f t="shared" ref="I20:I29" si="0">I6/1368248*100000</f>
        <v>80.540954563792525</v>
      </c>
    </row>
    <row r="21" spans="1:16" ht="33.75">
      <c r="A21" s="5" t="s">
        <v>265</v>
      </c>
      <c r="B21" s="65">
        <f>B7/1477362*100000</f>
        <v>40.274489258556805</v>
      </c>
      <c r="C21" s="65">
        <f>C7/1465175*100000</f>
        <v>42.588769259644756</v>
      </c>
      <c r="D21" s="185">
        <f>D7/1446031*100000</f>
        <v>47.440200106360102</v>
      </c>
      <c r="E21" s="185">
        <f>E7/1425060*100000</f>
        <v>46.945391772977977</v>
      </c>
      <c r="F21" s="185">
        <f>F7/1403309*100000</f>
        <v>53.231326813980381</v>
      </c>
      <c r="G21" s="154">
        <f>G7/1371272*100000</f>
        <v>52.214294465284787</v>
      </c>
      <c r="H21" s="112">
        <v>48</v>
      </c>
      <c r="I21" s="211">
        <f t="shared" si="0"/>
        <v>42.536148417538342</v>
      </c>
    </row>
    <row r="22" spans="1:16">
      <c r="A22" s="5" t="s">
        <v>92</v>
      </c>
      <c r="B22" s="7">
        <f>B8/1477362*100000</f>
        <v>8.8671564586066243</v>
      </c>
      <c r="C22" s="7">
        <f>C8/1465175*100000</f>
        <v>9.6916750558806957</v>
      </c>
      <c r="D22" s="67">
        <f>D8/1446031*100000</f>
        <v>11.963782242566031</v>
      </c>
      <c r="E22" s="67">
        <f>E8/1425060*100000</f>
        <v>13.122254501564845</v>
      </c>
      <c r="F22" s="67">
        <f>F8/1403309*100000</f>
        <v>15.249670599989026</v>
      </c>
      <c r="G22" s="124">
        <f>G8/1371272*100000</f>
        <v>12.397248685891638</v>
      </c>
      <c r="H22" s="47">
        <v>11</v>
      </c>
      <c r="I22" s="211">
        <f t="shared" si="0"/>
        <v>9.1357707082341797</v>
      </c>
    </row>
    <row r="23" spans="1:16" ht="33.75">
      <c r="A23" s="3" t="s">
        <v>266</v>
      </c>
      <c r="B23" s="65">
        <v>57</v>
      </c>
      <c r="C23" s="65">
        <v>45</v>
      </c>
      <c r="D23" s="185">
        <v>48</v>
      </c>
      <c r="E23" s="185">
        <v>44</v>
      </c>
      <c r="F23" s="185">
        <v>39</v>
      </c>
      <c r="G23" s="154">
        <v>37</v>
      </c>
      <c r="H23" s="112">
        <v>20</v>
      </c>
      <c r="I23" s="211">
        <f t="shared" si="0"/>
        <v>24.922382492062841</v>
      </c>
    </row>
    <row r="24" spans="1:16" ht="33.75">
      <c r="A24" s="3" t="s">
        <v>267</v>
      </c>
      <c r="B24" s="65">
        <v>41</v>
      </c>
      <c r="C24" s="65">
        <v>34</v>
      </c>
      <c r="D24" s="185">
        <v>42</v>
      </c>
      <c r="E24" s="185">
        <v>40</v>
      </c>
      <c r="F24" s="185">
        <v>34</v>
      </c>
      <c r="G24" s="154">
        <f>G10/1371272*100000</f>
        <v>33.472571451907427</v>
      </c>
      <c r="H24" s="112">
        <v>24</v>
      </c>
      <c r="I24" s="211">
        <f t="shared" si="0"/>
        <v>22.51053902508902</v>
      </c>
    </row>
    <row r="25" spans="1:16">
      <c r="A25" s="3" t="s">
        <v>93</v>
      </c>
      <c r="B25" s="7">
        <v>56</v>
      </c>
      <c r="C25" s="7">
        <v>57</v>
      </c>
      <c r="D25" s="67">
        <v>46</v>
      </c>
      <c r="E25" s="67">
        <v>44</v>
      </c>
      <c r="F25" s="67">
        <v>48</v>
      </c>
      <c r="G25" s="124">
        <v>48</v>
      </c>
      <c r="H25" s="47">
        <v>34</v>
      </c>
      <c r="I25" s="211">
        <f t="shared" si="0"/>
        <v>40.197391116230392</v>
      </c>
    </row>
    <row r="26" spans="1:16">
      <c r="A26" s="3" t="s">
        <v>94</v>
      </c>
      <c r="B26" s="7">
        <v>9</v>
      </c>
      <c r="C26" s="7">
        <v>8</v>
      </c>
      <c r="D26" s="67">
        <v>8</v>
      </c>
      <c r="E26" s="67">
        <v>5</v>
      </c>
      <c r="F26" s="67">
        <v>6</v>
      </c>
      <c r="G26" s="124">
        <v>5</v>
      </c>
      <c r="H26" s="47">
        <v>6</v>
      </c>
      <c r="I26" s="211">
        <f t="shared" si="0"/>
        <v>6.2123240815992418</v>
      </c>
    </row>
    <row r="27" spans="1:16" ht="33.75">
      <c r="A27" s="3" t="s">
        <v>268</v>
      </c>
      <c r="B27" s="65">
        <v>436</v>
      </c>
      <c r="C27" s="65">
        <v>405</v>
      </c>
      <c r="D27" s="185">
        <v>423</v>
      </c>
      <c r="E27" s="185">
        <v>373</v>
      </c>
      <c r="F27" s="185">
        <v>273</v>
      </c>
      <c r="G27" s="154">
        <v>231</v>
      </c>
      <c r="H27" s="112">
        <v>144</v>
      </c>
      <c r="I27" s="211">
        <f t="shared" si="0"/>
        <v>152.09231075068263</v>
      </c>
    </row>
    <row r="28" spans="1:16" ht="33.75">
      <c r="A28" s="3" t="s">
        <v>269</v>
      </c>
      <c r="B28" s="65">
        <v>167</v>
      </c>
      <c r="C28" s="65">
        <v>175</v>
      </c>
      <c r="D28" s="185">
        <v>201</v>
      </c>
      <c r="E28" s="185">
        <v>188</v>
      </c>
      <c r="F28" s="185">
        <v>193</v>
      </c>
      <c r="G28" s="154">
        <v>202</v>
      </c>
      <c r="H28" s="112">
        <v>152</v>
      </c>
      <c r="I28" s="211">
        <f t="shared" si="0"/>
        <v>172.48335097146133</v>
      </c>
    </row>
    <row r="29" spans="1:16">
      <c r="A29" s="3" t="s">
        <v>95</v>
      </c>
      <c r="B29" s="7">
        <v>55</v>
      </c>
      <c r="C29" s="7">
        <v>46</v>
      </c>
      <c r="D29" s="67">
        <v>50</v>
      </c>
      <c r="E29" s="67">
        <v>91</v>
      </c>
      <c r="F29" s="67">
        <v>54</v>
      </c>
      <c r="G29" s="124">
        <v>49</v>
      </c>
      <c r="H29" s="47">
        <v>29</v>
      </c>
      <c r="I29" s="211">
        <f t="shared" si="0"/>
        <v>41.586028263881985</v>
      </c>
    </row>
    <row r="30" spans="1:16" ht="56.25">
      <c r="A30" s="237" t="s">
        <v>383</v>
      </c>
      <c r="B30" s="155">
        <v>6279.8</v>
      </c>
      <c r="C30" s="155">
        <v>6263.2</v>
      </c>
      <c r="D30" s="245">
        <v>5714</v>
      </c>
      <c r="E30" s="245">
        <v>5087.7</v>
      </c>
      <c r="F30" s="245">
        <v>4850.7</v>
      </c>
      <c r="G30" s="179">
        <v>4581.7</v>
      </c>
      <c r="H30" s="179">
        <v>4026.1</v>
      </c>
      <c r="I30" s="154">
        <v>3609</v>
      </c>
      <c r="J30" s="60"/>
      <c r="K30" s="60"/>
      <c r="L30" s="60"/>
      <c r="M30" s="60"/>
      <c r="N30" s="60"/>
      <c r="O30" s="86"/>
      <c r="P30" s="86"/>
    </row>
    <row r="31" spans="1:16" ht="22.9" customHeight="1">
      <c r="A31" s="346" t="s">
        <v>382</v>
      </c>
      <c r="B31" s="346"/>
      <c r="C31" s="346"/>
      <c r="D31" s="346"/>
      <c r="E31" s="346"/>
      <c r="F31" s="346"/>
      <c r="G31" s="346"/>
      <c r="H31" s="346"/>
      <c r="I31" s="346"/>
    </row>
    <row r="32" spans="1:16" ht="15.6" customHeight="1">
      <c r="A32" s="347" t="s">
        <v>381</v>
      </c>
      <c r="B32" s="347"/>
      <c r="C32" s="347"/>
      <c r="D32" s="347"/>
      <c r="E32" s="347"/>
      <c r="F32" s="347"/>
      <c r="G32" s="347"/>
      <c r="H32" s="347"/>
      <c r="I32" s="347"/>
    </row>
  </sheetData>
  <mergeCells count="5">
    <mergeCell ref="A1:I1"/>
    <mergeCell ref="A3:I3"/>
    <mergeCell ref="A17:I17"/>
    <mergeCell ref="A31:I31"/>
    <mergeCell ref="A32:I32"/>
  </mergeCells>
  <pageMargins left="0.7" right="0.7" top="0.75" bottom="0.75" header="0.3" footer="0.3"/>
  <pageSetup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A2:N16"/>
  <sheetViews>
    <sheetView workbookViewId="0">
      <selection activeCell="N12" sqref="N12"/>
    </sheetView>
  </sheetViews>
  <sheetFormatPr defaultRowHeight="12.75"/>
  <cols>
    <col min="1" max="1" width="27.42578125" customWidth="1"/>
    <col min="2" max="7" width="6.28515625" customWidth="1"/>
    <col min="8" max="8" width="6.140625" customWidth="1"/>
    <col min="9" max="15" width="5.7109375" customWidth="1"/>
  </cols>
  <sheetData>
    <row r="2" spans="1:14">
      <c r="A2" s="198"/>
      <c r="B2" s="75">
        <v>2015</v>
      </c>
      <c r="C2" s="75">
        <v>2016</v>
      </c>
      <c r="D2" s="75">
        <v>2017</v>
      </c>
      <c r="E2" s="255">
        <v>2018</v>
      </c>
      <c r="F2" s="255">
        <v>2019</v>
      </c>
      <c r="G2" s="255">
        <v>2020</v>
      </c>
      <c r="H2" s="255">
        <v>2021</v>
      </c>
    </row>
    <row r="3" spans="1:14">
      <c r="A3" s="29" t="s">
        <v>270</v>
      </c>
      <c r="B3" s="34">
        <v>357.9</v>
      </c>
      <c r="C3" s="34">
        <v>363.6</v>
      </c>
      <c r="D3" s="34">
        <v>374.1</v>
      </c>
      <c r="E3" s="34">
        <v>393.7</v>
      </c>
      <c r="F3" s="35">
        <v>399.4</v>
      </c>
      <c r="G3" s="13">
        <v>342.4</v>
      </c>
      <c r="H3" s="199">
        <v>348.6</v>
      </c>
      <c r="I3" s="199"/>
      <c r="J3" s="199"/>
      <c r="K3" s="199"/>
      <c r="L3" s="199"/>
      <c r="M3" s="199"/>
      <c r="N3" s="47"/>
    </row>
    <row r="4" spans="1:14">
      <c r="A4" s="90" t="s">
        <v>116</v>
      </c>
      <c r="B4" s="38">
        <v>312.7</v>
      </c>
      <c r="C4" s="38">
        <v>345.8</v>
      </c>
      <c r="D4" s="38">
        <v>360.2</v>
      </c>
      <c r="E4" s="38">
        <v>363.5</v>
      </c>
      <c r="F4" s="256">
        <v>381.5</v>
      </c>
      <c r="G4" s="63">
        <v>311.39999999999998</v>
      </c>
      <c r="H4" s="272">
        <v>324.8</v>
      </c>
      <c r="I4" s="199"/>
      <c r="J4" s="199"/>
      <c r="K4" s="199"/>
      <c r="L4" s="199"/>
      <c r="M4" s="199"/>
      <c r="N4" s="47"/>
    </row>
    <row r="5" spans="1:14" ht="6.6" customHeight="1"/>
    <row r="6" spans="1:14" ht="51.6" customHeight="1">
      <c r="A6" s="337" t="s">
        <v>271</v>
      </c>
      <c r="B6" s="337"/>
      <c r="C6" s="337"/>
      <c r="D6" s="337"/>
      <c r="E6" s="337"/>
      <c r="F6" s="337"/>
      <c r="G6" s="337"/>
      <c r="H6" s="337"/>
    </row>
    <row r="7" spans="1:14" ht="10.15" customHeight="1"/>
    <row r="13" spans="1:14">
      <c r="H13" s="213"/>
    </row>
    <row r="14" spans="1:14">
      <c r="H14" s="213"/>
    </row>
    <row r="15" spans="1:14">
      <c r="H15" s="213"/>
    </row>
    <row r="16" spans="1:14">
      <c r="H16" s="213"/>
    </row>
  </sheetData>
  <mergeCells count="1">
    <mergeCell ref="A6:H6"/>
  </mergeCells>
  <pageMargins left="0.7" right="0.7" top="0.75" bottom="0.75" header="0.3" footer="0.3"/>
  <pageSetup paperSize="9" orientation="portrait"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sheetPr>
  <dimension ref="A1:L30"/>
  <sheetViews>
    <sheetView zoomScale="90" zoomScaleNormal="90" workbookViewId="0">
      <selection activeCell="A2" sqref="A2:C2"/>
    </sheetView>
  </sheetViews>
  <sheetFormatPr defaultRowHeight="12.75"/>
  <cols>
    <col min="1" max="1" width="67.7109375" customWidth="1"/>
    <col min="2" max="2" width="8.7109375" customWidth="1"/>
    <col min="3" max="3" width="11" customWidth="1"/>
    <col min="4" max="4" width="8.7109375" customWidth="1"/>
    <col min="5" max="5" width="54.42578125" customWidth="1"/>
    <col min="6" max="16" width="5.85546875" customWidth="1"/>
  </cols>
  <sheetData>
    <row r="1" spans="1:12" ht="36.75" customHeight="1">
      <c r="A1" s="321" t="s">
        <v>384</v>
      </c>
      <c r="B1" s="322"/>
      <c r="C1" s="322"/>
      <c r="E1" s="243" t="s">
        <v>409</v>
      </c>
      <c r="F1" s="258"/>
      <c r="G1" s="258"/>
      <c r="H1" s="258"/>
      <c r="I1" s="258"/>
      <c r="J1" s="258"/>
      <c r="K1" s="258"/>
    </row>
    <row r="2" spans="1:12">
      <c r="A2" s="348" t="s">
        <v>97</v>
      </c>
      <c r="B2" s="349"/>
      <c r="C2" s="349"/>
      <c r="E2" s="259"/>
      <c r="F2" s="260">
        <v>2015</v>
      </c>
      <c r="G2" s="260">
        <v>2016</v>
      </c>
      <c r="H2" s="260">
        <v>2017</v>
      </c>
      <c r="I2" s="260">
        <v>2018</v>
      </c>
      <c r="J2" s="260">
        <v>2019</v>
      </c>
      <c r="K2" s="261">
        <v>2020</v>
      </c>
      <c r="L2" s="261">
        <v>2021</v>
      </c>
    </row>
    <row r="3" spans="1:12" ht="33.75">
      <c r="E3" s="262" t="s">
        <v>413</v>
      </c>
      <c r="F3" s="265">
        <v>2373</v>
      </c>
      <c r="G3" s="265">
        <v>2308</v>
      </c>
      <c r="H3" s="265">
        <v>2173</v>
      </c>
      <c r="I3" s="265">
        <v>2048</v>
      </c>
      <c r="J3" s="265">
        <v>1902</v>
      </c>
      <c r="K3" s="265">
        <v>1123</v>
      </c>
      <c r="L3" s="265">
        <v>1366</v>
      </c>
    </row>
    <row r="4" spans="1:12">
      <c r="E4" s="263" t="s">
        <v>411</v>
      </c>
      <c r="F4" s="264">
        <v>84.018231212648971</v>
      </c>
      <c r="G4" s="264">
        <v>82</v>
      </c>
      <c r="H4" s="264">
        <v>79.586458069327023</v>
      </c>
      <c r="I4" s="264">
        <v>76.245391025679211</v>
      </c>
      <c r="J4" s="264">
        <v>71</v>
      </c>
      <c r="K4" s="264">
        <v>43</v>
      </c>
      <c r="L4" s="275">
        <f>L3/2615470*100000</f>
        <v>52.227706683693562</v>
      </c>
    </row>
    <row r="5" spans="1:12">
      <c r="E5" s="243" t="s">
        <v>410</v>
      </c>
      <c r="F5" s="258"/>
      <c r="G5" s="258"/>
      <c r="H5" s="258"/>
      <c r="I5" s="258"/>
      <c r="J5" s="258"/>
      <c r="K5" s="258"/>
    </row>
    <row r="6" spans="1:12">
      <c r="E6" s="259"/>
      <c r="F6" s="260">
        <v>2015</v>
      </c>
      <c r="G6" s="260">
        <v>2016</v>
      </c>
      <c r="H6" s="260">
        <v>2017</v>
      </c>
      <c r="I6" s="260">
        <v>2018</v>
      </c>
      <c r="J6" s="260">
        <v>2019</v>
      </c>
      <c r="K6" s="261">
        <v>2020</v>
      </c>
      <c r="L6" s="261">
        <v>2021</v>
      </c>
    </row>
    <row r="7" spans="1:12" ht="45">
      <c r="E7" s="262" t="s">
        <v>412</v>
      </c>
      <c r="F7" s="265">
        <v>3368</v>
      </c>
      <c r="G7" s="265">
        <v>3355</v>
      </c>
      <c r="H7" s="265">
        <v>3218</v>
      </c>
      <c r="I7" s="265">
        <v>2810</v>
      </c>
      <c r="J7" s="265">
        <v>2539</v>
      </c>
      <c r="K7" s="265">
        <v>1737</v>
      </c>
      <c r="L7" s="265">
        <v>1841</v>
      </c>
    </row>
    <row r="8" spans="1:12">
      <c r="E8" s="263" t="s">
        <v>136</v>
      </c>
      <c r="F8" s="264">
        <v>119.24711450661684</v>
      </c>
      <c r="G8" s="264">
        <v>120</v>
      </c>
      <c r="H8" s="264">
        <v>117</v>
      </c>
      <c r="I8" s="264">
        <v>104</v>
      </c>
      <c r="J8" s="264">
        <v>95</v>
      </c>
      <c r="K8" s="264">
        <v>66</v>
      </c>
      <c r="L8" s="275">
        <f>L7/2615470*100000</f>
        <v>70.388878480731961</v>
      </c>
    </row>
    <row r="9" spans="1:12">
      <c r="D9" s="132"/>
    </row>
    <row r="15" spans="1:12">
      <c r="E15" s="257"/>
    </row>
    <row r="16" spans="1:12" ht="14.25" customHeight="1"/>
    <row r="18" spans="1:4">
      <c r="A18" s="348" t="s">
        <v>98</v>
      </c>
      <c r="B18" s="349"/>
      <c r="C18" s="349"/>
    </row>
    <row r="23" spans="1:4">
      <c r="D23" s="236"/>
    </row>
    <row r="30" spans="1:4">
      <c r="D30" s="132"/>
    </row>
  </sheetData>
  <mergeCells count="3">
    <mergeCell ref="A1:C1"/>
    <mergeCell ref="A2:C2"/>
    <mergeCell ref="A18:C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79998168889431442"/>
  </sheetPr>
  <dimension ref="A1:N35"/>
  <sheetViews>
    <sheetView zoomScaleNormal="100" workbookViewId="0">
      <pane ySplit="2" topLeftCell="A21" activePane="bottomLeft" state="frozen"/>
      <selection sqref="A1:H1"/>
      <selection pane="bottomLeft" activeCell="A2" sqref="A2"/>
    </sheetView>
  </sheetViews>
  <sheetFormatPr defaultRowHeight="12.75"/>
  <cols>
    <col min="1" max="1" width="43.28515625" customWidth="1"/>
    <col min="2" max="3" width="5.85546875" customWidth="1"/>
    <col min="4" max="6" width="5.7109375" customWidth="1"/>
    <col min="7" max="7" width="5.85546875" customWidth="1"/>
    <col min="8" max="8" width="5.7109375" customWidth="1"/>
    <col min="9" max="9" width="5.5703125" style="47" customWidth="1"/>
    <col min="10" max="14" width="5.7109375" style="47" customWidth="1"/>
  </cols>
  <sheetData>
    <row r="1" spans="1:10" ht="38.450000000000003" customHeight="1">
      <c r="A1" s="312" t="s">
        <v>368</v>
      </c>
      <c r="B1" s="312"/>
      <c r="C1" s="312"/>
      <c r="D1" s="312"/>
      <c r="E1" s="312"/>
      <c r="F1" s="312"/>
      <c r="G1" s="312"/>
      <c r="H1" s="312"/>
      <c r="I1" s="312"/>
    </row>
    <row r="2" spans="1:10">
      <c r="A2" s="1"/>
      <c r="B2" s="2">
        <v>2014</v>
      </c>
      <c r="C2" s="1">
        <v>2015</v>
      </c>
      <c r="D2" s="9">
        <v>2016</v>
      </c>
      <c r="E2" s="9">
        <v>2017</v>
      </c>
      <c r="F2" s="9">
        <v>2018</v>
      </c>
      <c r="G2" s="9">
        <v>2019</v>
      </c>
      <c r="H2" s="9">
        <v>2020</v>
      </c>
      <c r="I2" s="9">
        <v>2021</v>
      </c>
    </row>
    <row r="3" spans="1:10">
      <c r="A3" s="315" t="s">
        <v>1</v>
      </c>
      <c r="B3" s="315"/>
      <c r="C3" s="315"/>
      <c r="D3" s="315"/>
      <c r="E3" s="315"/>
      <c r="F3" s="315"/>
      <c r="G3" s="315"/>
      <c r="H3" s="315"/>
      <c r="I3" s="315"/>
    </row>
    <row r="4" spans="1:10" ht="36.75" customHeight="1">
      <c r="A4" s="81" t="s">
        <v>159</v>
      </c>
      <c r="B4" s="148">
        <v>12880</v>
      </c>
      <c r="C4" s="148">
        <v>13012</v>
      </c>
      <c r="D4" s="148">
        <v>13039</v>
      </c>
      <c r="E4" s="148">
        <v>13021</v>
      </c>
      <c r="F4" s="149">
        <v>12635</v>
      </c>
      <c r="G4" s="158">
        <v>12552</v>
      </c>
      <c r="H4" s="166">
        <v>12394</v>
      </c>
      <c r="I4" s="296">
        <v>12214</v>
      </c>
    </row>
    <row r="5" spans="1:10" ht="12.75" customHeight="1">
      <c r="A5" s="5" t="s">
        <v>154</v>
      </c>
      <c r="B5" s="12">
        <v>2371</v>
      </c>
      <c r="C5" s="12">
        <v>2380</v>
      </c>
      <c r="D5" s="12">
        <v>2394</v>
      </c>
      <c r="E5" s="7">
        <v>2392</v>
      </c>
      <c r="F5" s="45">
        <v>2371</v>
      </c>
      <c r="G5" s="124">
        <v>2358</v>
      </c>
      <c r="H5" s="124">
        <v>2329</v>
      </c>
      <c r="I5" s="124">
        <v>2321</v>
      </c>
    </row>
    <row r="6" spans="1:10">
      <c r="A6" s="5" t="s">
        <v>153</v>
      </c>
      <c r="B6" s="7">
        <v>1879</v>
      </c>
      <c r="C6" s="7">
        <v>1893</v>
      </c>
      <c r="D6" s="7">
        <v>1907</v>
      </c>
      <c r="E6" s="7">
        <v>1920</v>
      </c>
      <c r="F6" s="45">
        <v>1886</v>
      </c>
      <c r="G6" s="124">
        <v>1867</v>
      </c>
      <c r="H6" s="225">
        <v>1806</v>
      </c>
      <c r="I6" s="204">
        <v>1814</v>
      </c>
      <c r="J6" s="159"/>
    </row>
    <row r="7" spans="1:10" ht="33.75">
      <c r="A7" s="5" t="s">
        <v>189</v>
      </c>
      <c r="B7" s="160">
        <v>634</v>
      </c>
      <c r="C7" s="160">
        <v>636</v>
      </c>
      <c r="D7" s="160">
        <v>622</v>
      </c>
      <c r="E7" s="160">
        <v>628</v>
      </c>
      <c r="F7" s="66">
        <v>610</v>
      </c>
      <c r="G7" s="154">
        <v>637</v>
      </c>
      <c r="H7" s="154">
        <v>612</v>
      </c>
      <c r="I7" s="154">
        <v>595</v>
      </c>
    </row>
    <row r="8" spans="1:10">
      <c r="A8" s="5" t="s">
        <v>2</v>
      </c>
      <c r="B8" s="7">
        <v>475</v>
      </c>
      <c r="C8" s="7">
        <v>492</v>
      </c>
      <c r="D8" s="7">
        <v>497</v>
      </c>
      <c r="E8" s="7">
        <v>469</v>
      </c>
      <c r="F8" s="45">
        <v>373</v>
      </c>
      <c r="G8" s="124">
        <v>471</v>
      </c>
      <c r="H8" s="124">
        <v>448</v>
      </c>
      <c r="I8" s="124">
        <v>459</v>
      </c>
    </row>
    <row r="9" spans="1:10">
      <c r="A9" s="5" t="s">
        <v>155</v>
      </c>
      <c r="B9" s="12">
        <v>227</v>
      </c>
      <c r="C9" s="12">
        <v>219</v>
      </c>
      <c r="D9" s="12">
        <v>227</v>
      </c>
      <c r="E9" s="12">
        <v>227</v>
      </c>
      <c r="F9" s="45">
        <v>215</v>
      </c>
      <c r="G9" s="124">
        <v>214</v>
      </c>
      <c r="H9" s="124">
        <v>209</v>
      </c>
      <c r="I9" s="154">
        <v>216</v>
      </c>
    </row>
    <row r="10" spans="1:10" ht="33.75">
      <c r="A10" s="5" t="s">
        <v>190</v>
      </c>
      <c r="B10" s="65">
        <v>180</v>
      </c>
      <c r="C10" s="65">
        <v>174</v>
      </c>
      <c r="D10" s="65">
        <v>175</v>
      </c>
      <c r="E10" s="65">
        <v>179</v>
      </c>
      <c r="F10" s="66">
        <v>180</v>
      </c>
      <c r="G10" s="154">
        <v>171</v>
      </c>
      <c r="H10" s="154">
        <v>164</v>
      </c>
      <c r="I10" s="154">
        <v>162</v>
      </c>
    </row>
    <row r="11" spans="1:10">
      <c r="A11" s="5" t="s">
        <v>151</v>
      </c>
      <c r="B11" s="12">
        <v>411</v>
      </c>
      <c r="C11" s="12">
        <v>395</v>
      </c>
      <c r="D11" s="12">
        <v>383</v>
      </c>
      <c r="E11" s="12">
        <v>366</v>
      </c>
      <c r="F11" s="45">
        <v>352</v>
      </c>
      <c r="G11" s="124">
        <v>356</v>
      </c>
      <c r="H11" s="124">
        <v>345</v>
      </c>
      <c r="I11" s="124">
        <v>346</v>
      </c>
    </row>
    <row r="12" spans="1:10" ht="33.75">
      <c r="A12" s="5" t="s">
        <v>191</v>
      </c>
      <c r="B12" s="65">
        <v>253</v>
      </c>
      <c r="C12" s="65">
        <v>253</v>
      </c>
      <c r="D12" s="65">
        <v>237</v>
      </c>
      <c r="E12" s="65">
        <v>226</v>
      </c>
      <c r="F12" s="66">
        <v>233</v>
      </c>
      <c r="G12" s="154">
        <v>228</v>
      </c>
      <c r="H12" s="154">
        <v>223</v>
      </c>
      <c r="I12" s="154">
        <v>236</v>
      </c>
    </row>
    <row r="13" spans="1:10">
      <c r="A13" s="5" t="s">
        <v>3</v>
      </c>
      <c r="B13" s="12">
        <v>217</v>
      </c>
      <c r="C13" s="12">
        <v>220</v>
      </c>
      <c r="D13" s="12">
        <v>207</v>
      </c>
      <c r="E13" s="12">
        <v>202</v>
      </c>
      <c r="F13" s="45">
        <v>193</v>
      </c>
      <c r="G13" s="124">
        <v>188</v>
      </c>
      <c r="H13" s="124">
        <v>183</v>
      </c>
      <c r="I13" s="124">
        <v>171</v>
      </c>
    </row>
    <row r="14" spans="1:10" ht="33.75">
      <c r="A14" s="5" t="s">
        <v>369</v>
      </c>
      <c r="B14" s="65">
        <v>162</v>
      </c>
      <c r="C14" s="65">
        <v>161</v>
      </c>
      <c r="D14" s="65">
        <v>163</v>
      </c>
      <c r="E14" s="65">
        <v>159</v>
      </c>
      <c r="F14" s="66">
        <v>165</v>
      </c>
      <c r="G14" s="154">
        <v>153</v>
      </c>
      <c r="H14" s="154">
        <v>152</v>
      </c>
      <c r="I14" s="154">
        <v>138</v>
      </c>
    </row>
    <row r="15" spans="1:10">
      <c r="A15" s="5" t="s">
        <v>152</v>
      </c>
      <c r="B15" s="12">
        <v>277</v>
      </c>
      <c r="C15" s="12">
        <v>244</v>
      </c>
      <c r="D15" s="12">
        <v>246</v>
      </c>
      <c r="E15" s="12">
        <v>245</v>
      </c>
      <c r="F15" s="45">
        <v>284</v>
      </c>
      <c r="G15" s="124">
        <v>268</v>
      </c>
      <c r="H15" s="124">
        <v>290</v>
      </c>
      <c r="I15" s="124">
        <v>278</v>
      </c>
    </row>
    <row r="16" spans="1:10" ht="33.75">
      <c r="A16" s="5" t="s">
        <v>192</v>
      </c>
      <c r="B16" s="65">
        <v>594</v>
      </c>
      <c r="C16" s="65">
        <v>593</v>
      </c>
      <c r="D16" s="65">
        <v>593</v>
      </c>
      <c r="E16" s="65">
        <v>580</v>
      </c>
      <c r="F16" s="66">
        <v>407</v>
      </c>
      <c r="G16" s="154">
        <v>502</v>
      </c>
      <c r="H16" s="154">
        <v>438</v>
      </c>
      <c r="I16" s="154">
        <v>408</v>
      </c>
    </row>
    <row r="17" spans="1:9" ht="33.75">
      <c r="A17" s="5" t="s">
        <v>193</v>
      </c>
      <c r="B17" s="65">
        <v>1761</v>
      </c>
      <c r="C17" s="65">
        <v>1778</v>
      </c>
      <c r="D17" s="65">
        <v>1727</v>
      </c>
      <c r="E17" s="65">
        <v>1711</v>
      </c>
      <c r="F17" s="66">
        <v>1720</v>
      </c>
      <c r="G17" s="154">
        <v>1684</v>
      </c>
      <c r="H17" s="154">
        <v>1652</v>
      </c>
      <c r="I17" s="154">
        <v>1540</v>
      </c>
    </row>
    <row r="18" spans="1:9" ht="12.75" customHeight="1">
      <c r="A18" s="316" t="s">
        <v>142</v>
      </c>
      <c r="B18" s="316"/>
      <c r="C18" s="316"/>
      <c r="D18" s="316"/>
      <c r="E18" s="316"/>
      <c r="F18" s="316"/>
      <c r="G18" s="316"/>
      <c r="H18" s="316"/>
      <c r="I18" s="316"/>
    </row>
    <row r="19" spans="1:9" ht="33.75" customHeight="1">
      <c r="A19" s="81" t="s">
        <v>158</v>
      </c>
      <c r="B19" s="150">
        <v>45.3</v>
      </c>
      <c r="C19" s="150">
        <v>46.1</v>
      </c>
      <c r="D19" s="151">
        <v>46.9</v>
      </c>
      <c r="E19" s="150">
        <v>47.7</v>
      </c>
      <c r="F19" s="152">
        <v>47.1</v>
      </c>
      <c r="G19" s="153">
        <v>47.5</v>
      </c>
      <c r="H19" s="214">
        <v>47.7</v>
      </c>
      <c r="I19" s="152">
        <f>I4/2603997*10000</f>
        <v>46.904815942568291</v>
      </c>
    </row>
    <row r="20" spans="1:9" ht="22.5">
      <c r="A20" s="5" t="s">
        <v>154</v>
      </c>
      <c r="B20" s="18">
        <v>8.3000000000000007</v>
      </c>
      <c r="C20" s="18">
        <v>8.4</v>
      </c>
      <c r="D20" s="17">
        <v>8.6</v>
      </c>
      <c r="E20" s="18">
        <v>8.8000000000000007</v>
      </c>
      <c r="F20" s="34">
        <v>8.8000000000000007</v>
      </c>
      <c r="G20" s="60">
        <v>8.9</v>
      </c>
      <c r="H20" s="47">
        <v>8.9</v>
      </c>
      <c r="I20" s="284">
        <f t="shared" ref="I20:I32" si="0">I5/2603997*10000</f>
        <v>8.9132207141559689</v>
      </c>
    </row>
    <row r="21" spans="1:9">
      <c r="A21" s="5" t="s">
        <v>153</v>
      </c>
      <c r="B21" s="18">
        <v>6.6</v>
      </c>
      <c r="C21" s="18">
        <v>6.7</v>
      </c>
      <c r="D21" s="17">
        <v>7.1</v>
      </c>
      <c r="E21" s="18">
        <v>7</v>
      </c>
      <c r="F21" s="34">
        <v>7</v>
      </c>
      <c r="G21" s="60">
        <v>7.1</v>
      </c>
      <c r="H21" s="47">
        <v>6.9</v>
      </c>
      <c r="I21" s="284">
        <f t="shared" si="0"/>
        <v>6.9662138627655876</v>
      </c>
    </row>
    <row r="22" spans="1:9" ht="33.75">
      <c r="A22" s="5" t="s">
        <v>189</v>
      </c>
      <c r="B22" s="71">
        <v>2.2000000000000002</v>
      </c>
      <c r="C22" s="71">
        <v>2.2999999999999998</v>
      </c>
      <c r="D22" s="135">
        <v>2.2000000000000002</v>
      </c>
      <c r="E22" s="71">
        <v>2.2999999999999998</v>
      </c>
      <c r="F22" s="72">
        <v>2.2999999999999998</v>
      </c>
      <c r="G22" s="136">
        <v>2.4</v>
      </c>
      <c r="H22" s="112">
        <v>2.4</v>
      </c>
      <c r="I22" s="285">
        <f t="shared" si="0"/>
        <v>2.2849488689887121</v>
      </c>
    </row>
    <row r="23" spans="1:9">
      <c r="A23" s="5" t="s">
        <v>2</v>
      </c>
      <c r="B23" s="18">
        <v>1.7</v>
      </c>
      <c r="C23" s="18">
        <v>1.7</v>
      </c>
      <c r="D23" s="17">
        <v>1.8</v>
      </c>
      <c r="E23" s="18">
        <v>1.7</v>
      </c>
      <c r="F23" s="34">
        <v>1.4</v>
      </c>
      <c r="G23" s="60">
        <v>1.8</v>
      </c>
      <c r="H23" s="47">
        <v>1.7</v>
      </c>
      <c r="I23" s="284">
        <f t="shared" si="0"/>
        <v>1.7626748417912925</v>
      </c>
    </row>
    <row r="24" spans="1:9">
      <c r="A24" s="5" t="s">
        <v>155</v>
      </c>
      <c r="B24" s="18">
        <v>0.8</v>
      </c>
      <c r="C24" s="18">
        <v>0.8</v>
      </c>
      <c r="D24" s="17">
        <v>0.8</v>
      </c>
      <c r="E24" s="18">
        <v>0.8</v>
      </c>
      <c r="F24" s="34">
        <v>0.8</v>
      </c>
      <c r="G24" s="60">
        <v>0.8</v>
      </c>
      <c r="H24" s="47">
        <v>0.8</v>
      </c>
      <c r="I24" s="284">
        <f t="shared" si="0"/>
        <v>0.82949404319590225</v>
      </c>
    </row>
    <row r="25" spans="1:9" ht="33.75">
      <c r="A25" s="5" t="s">
        <v>190</v>
      </c>
      <c r="B25" s="71">
        <v>0.6</v>
      </c>
      <c r="C25" s="71">
        <v>0.6</v>
      </c>
      <c r="D25" s="135">
        <v>0.6</v>
      </c>
      <c r="E25" s="71">
        <v>0.7</v>
      </c>
      <c r="F25" s="72">
        <v>0.7</v>
      </c>
      <c r="G25" s="136">
        <v>0.6</v>
      </c>
      <c r="H25" s="112">
        <v>0.6</v>
      </c>
      <c r="I25" s="285">
        <f t="shared" si="0"/>
        <v>0.62212053239692677</v>
      </c>
    </row>
    <row r="26" spans="1:9">
      <c r="A26" s="5" t="s">
        <v>151</v>
      </c>
      <c r="B26" s="18">
        <v>1.4</v>
      </c>
      <c r="C26" s="18">
        <v>1.4</v>
      </c>
      <c r="D26" s="17">
        <v>1.4</v>
      </c>
      <c r="E26" s="18">
        <v>1.3</v>
      </c>
      <c r="F26" s="34">
        <v>1.3</v>
      </c>
      <c r="G26" s="60">
        <v>1.3</v>
      </c>
      <c r="H26" s="47">
        <v>1.3</v>
      </c>
      <c r="I26" s="284">
        <f t="shared" si="0"/>
        <v>1.328726569193436</v>
      </c>
    </row>
    <row r="27" spans="1:9" ht="33.75">
      <c r="A27" s="5" t="s">
        <v>191</v>
      </c>
      <c r="B27" s="71">
        <v>0.9</v>
      </c>
      <c r="C27" s="71">
        <v>0.9</v>
      </c>
      <c r="D27" s="135">
        <v>0.9</v>
      </c>
      <c r="E27" s="71">
        <v>0.8</v>
      </c>
      <c r="F27" s="72">
        <v>0.9</v>
      </c>
      <c r="G27" s="136">
        <v>0.9</v>
      </c>
      <c r="H27" s="112">
        <v>0.9</v>
      </c>
      <c r="I27" s="285">
        <f t="shared" si="0"/>
        <v>0.9062990471955229</v>
      </c>
    </row>
    <row r="28" spans="1:9">
      <c r="A28" s="5" t="s">
        <v>3</v>
      </c>
      <c r="B28" s="18">
        <v>0.8</v>
      </c>
      <c r="C28" s="18">
        <v>0.8</v>
      </c>
      <c r="D28" s="17">
        <v>0.7</v>
      </c>
      <c r="E28" s="18">
        <v>0.7</v>
      </c>
      <c r="F28" s="34">
        <v>0.7</v>
      </c>
      <c r="G28" s="60">
        <v>0.7</v>
      </c>
      <c r="H28" s="47">
        <v>0.7</v>
      </c>
      <c r="I28" s="284">
        <f t="shared" si="0"/>
        <v>0.65668278419675596</v>
      </c>
    </row>
    <row r="29" spans="1:9" ht="33.75">
      <c r="A29" s="5" t="s">
        <v>369</v>
      </c>
      <c r="B29" s="71">
        <v>0.6</v>
      </c>
      <c r="C29" s="71">
        <v>0.6</v>
      </c>
      <c r="D29" s="135">
        <v>0.6</v>
      </c>
      <c r="E29" s="71">
        <v>0.6</v>
      </c>
      <c r="F29" s="72">
        <v>0.6</v>
      </c>
      <c r="G29" s="136">
        <v>0.6</v>
      </c>
      <c r="H29" s="112">
        <v>0.6</v>
      </c>
      <c r="I29" s="285">
        <f t="shared" si="0"/>
        <v>0.52995452759738204</v>
      </c>
    </row>
    <row r="30" spans="1:9">
      <c r="A30" s="5" t="s">
        <v>152</v>
      </c>
      <c r="B30" s="18">
        <v>1</v>
      </c>
      <c r="C30" s="18">
        <v>0.9</v>
      </c>
      <c r="D30" s="17">
        <v>0.9</v>
      </c>
      <c r="E30" s="18">
        <v>0.9</v>
      </c>
      <c r="F30" s="34">
        <v>1</v>
      </c>
      <c r="G30" s="60">
        <v>1</v>
      </c>
      <c r="H30" s="47">
        <v>1.1000000000000001</v>
      </c>
      <c r="I30" s="284">
        <f t="shared" si="0"/>
        <v>1.0675895555947261</v>
      </c>
    </row>
    <row r="31" spans="1:9" ht="33.75">
      <c r="A31" s="5" t="s">
        <v>192</v>
      </c>
      <c r="B31" s="71">
        <v>2.1</v>
      </c>
      <c r="C31" s="71">
        <v>2.1</v>
      </c>
      <c r="D31" s="135">
        <v>2.1</v>
      </c>
      <c r="E31" s="71">
        <v>2.1</v>
      </c>
      <c r="F31" s="72">
        <v>1.5</v>
      </c>
      <c r="G31" s="136">
        <v>1.9</v>
      </c>
      <c r="H31" s="112">
        <v>1.7</v>
      </c>
      <c r="I31" s="285">
        <f t="shared" si="0"/>
        <v>1.56682208159226</v>
      </c>
    </row>
    <row r="32" spans="1:9" ht="32.450000000000003" customHeight="1">
      <c r="A32" s="61" t="s">
        <v>193</v>
      </c>
      <c r="B32" s="161">
        <v>6.2</v>
      </c>
      <c r="C32" s="161">
        <v>6.3</v>
      </c>
      <c r="D32" s="162">
        <v>6.2</v>
      </c>
      <c r="E32" s="161">
        <v>6.3</v>
      </c>
      <c r="F32" s="163">
        <v>6.4</v>
      </c>
      <c r="G32" s="120">
        <v>6.4</v>
      </c>
      <c r="H32" s="156">
        <v>6.4</v>
      </c>
      <c r="I32" s="297">
        <f t="shared" si="0"/>
        <v>5.9139853079707851</v>
      </c>
    </row>
    <row r="33" spans="1:9" ht="27" customHeight="1">
      <c r="A33" s="317" t="s">
        <v>392</v>
      </c>
      <c r="B33" s="317"/>
      <c r="C33" s="317"/>
      <c r="D33" s="317"/>
      <c r="E33" s="317"/>
      <c r="F33" s="317"/>
      <c r="G33" s="317"/>
      <c r="H33" s="317"/>
      <c r="I33" s="317"/>
    </row>
    <row r="34" spans="1:9" ht="33.75" customHeight="1">
      <c r="A34" s="313" t="s">
        <v>432</v>
      </c>
      <c r="B34" s="313"/>
      <c r="C34" s="313"/>
      <c r="D34" s="313"/>
      <c r="E34" s="313"/>
      <c r="F34" s="313"/>
      <c r="G34" s="313"/>
      <c r="H34" s="313"/>
      <c r="I34" s="313"/>
    </row>
    <row r="35" spans="1:9" ht="34.5" customHeight="1">
      <c r="A35" s="314" t="s">
        <v>433</v>
      </c>
      <c r="B35" s="314"/>
      <c r="C35" s="314"/>
      <c r="D35" s="314"/>
      <c r="E35" s="314"/>
      <c r="F35" s="314"/>
      <c r="G35" s="314"/>
      <c r="H35" s="314"/>
      <c r="I35" s="314"/>
    </row>
  </sheetData>
  <mergeCells count="6">
    <mergeCell ref="A34:I34"/>
    <mergeCell ref="A35:I35"/>
    <mergeCell ref="A1:I1"/>
    <mergeCell ref="A3:I3"/>
    <mergeCell ref="A18:I18"/>
    <mergeCell ref="A33:I33"/>
  </mergeCells>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N25"/>
  <sheetViews>
    <sheetView zoomScaleNormal="100" workbookViewId="0">
      <pane ySplit="2" topLeftCell="A3" activePane="bottomLeft" state="frozen"/>
      <selection pane="bottomLeft" activeCell="P19" sqref="P19"/>
    </sheetView>
  </sheetViews>
  <sheetFormatPr defaultRowHeight="12.75"/>
  <cols>
    <col min="1" max="1" width="36" customWidth="1"/>
    <col min="2" max="15" width="5.7109375" customWidth="1"/>
  </cols>
  <sheetData>
    <row r="1" spans="1:14" ht="37.5" customHeight="1">
      <c r="A1" s="329" t="s">
        <v>385</v>
      </c>
      <c r="B1" s="329"/>
      <c r="C1" s="329"/>
      <c r="D1" s="329"/>
      <c r="E1" s="329"/>
      <c r="F1" s="329"/>
      <c r="G1" s="329"/>
      <c r="H1" s="329"/>
      <c r="I1" s="329"/>
    </row>
    <row r="2" spans="1:14">
      <c r="A2" s="54"/>
      <c r="B2" s="2">
        <v>2014</v>
      </c>
      <c r="C2" s="26">
        <v>2015</v>
      </c>
      <c r="D2" s="9">
        <v>2016</v>
      </c>
      <c r="E2" s="9">
        <v>2017</v>
      </c>
      <c r="F2" s="9">
        <v>2018</v>
      </c>
      <c r="G2" s="9">
        <v>2019</v>
      </c>
      <c r="H2" s="9">
        <v>2020</v>
      </c>
      <c r="I2" s="9">
        <v>2021</v>
      </c>
    </row>
    <row r="3" spans="1:14" ht="67.5">
      <c r="A3" s="39" t="s">
        <v>272</v>
      </c>
      <c r="B3" s="53"/>
      <c r="C3" s="53"/>
      <c r="G3" s="47"/>
      <c r="H3" s="47"/>
      <c r="I3" s="47"/>
      <c r="J3" s="47"/>
      <c r="K3" s="47"/>
      <c r="L3" s="47"/>
      <c r="M3" s="47"/>
      <c r="N3" s="47"/>
    </row>
    <row r="4" spans="1:14">
      <c r="A4" s="30" t="s">
        <v>93</v>
      </c>
      <c r="B4" s="53"/>
      <c r="C4" s="53"/>
      <c r="G4" s="47"/>
      <c r="H4" s="47"/>
      <c r="I4" s="47"/>
      <c r="J4" s="47"/>
      <c r="K4" s="47"/>
      <c r="L4" s="47"/>
      <c r="M4" s="47"/>
      <c r="N4" s="47"/>
    </row>
    <row r="5" spans="1:14" ht="12.6" customHeight="1">
      <c r="A5" s="29" t="s">
        <v>99</v>
      </c>
      <c r="B5" s="87">
        <v>1855</v>
      </c>
      <c r="C5" s="87">
        <v>1912</v>
      </c>
      <c r="D5" s="45">
        <v>1578</v>
      </c>
      <c r="E5" s="45">
        <v>1359</v>
      </c>
      <c r="F5" s="87">
        <v>1480</v>
      </c>
      <c r="G5" s="124">
        <v>1443</v>
      </c>
      <c r="H5" s="124">
        <v>1075</v>
      </c>
      <c r="I5" s="124">
        <v>1267</v>
      </c>
      <c r="J5" s="47"/>
      <c r="K5" s="47"/>
      <c r="L5" s="47"/>
      <c r="M5" s="47"/>
      <c r="N5" s="47"/>
    </row>
    <row r="6" spans="1:14" ht="33.75">
      <c r="A6" s="29" t="s">
        <v>273</v>
      </c>
      <c r="B6" s="196">
        <v>64.900000000000006</v>
      </c>
      <c r="C6" s="196">
        <v>67.5</v>
      </c>
      <c r="D6" s="196">
        <v>56.3</v>
      </c>
      <c r="E6" s="246">
        <v>49.3</v>
      </c>
      <c r="F6" s="196">
        <v>54.6</v>
      </c>
      <c r="G6" s="247">
        <v>54.1</v>
      </c>
      <c r="H6" s="136">
        <v>41</v>
      </c>
      <c r="I6" s="136">
        <f>I5/2615470*100000</f>
        <v>48.442536140731875</v>
      </c>
      <c r="J6" s="47"/>
      <c r="K6" s="47"/>
      <c r="L6" s="47"/>
      <c r="M6" s="47"/>
      <c r="N6" s="47"/>
    </row>
    <row r="7" spans="1:14">
      <c r="A7" s="30" t="s">
        <v>94</v>
      </c>
      <c r="B7" s="53"/>
      <c r="C7" s="53"/>
      <c r="D7" s="35"/>
      <c r="E7" s="35"/>
      <c r="G7" s="110"/>
      <c r="H7" s="47"/>
      <c r="I7" s="47"/>
      <c r="J7" s="47"/>
      <c r="K7" s="47"/>
      <c r="L7" s="47"/>
      <c r="M7" s="47"/>
      <c r="N7" s="47"/>
    </row>
    <row r="8" spans="1:14" ht="12.6" customHeight="1">
      <c r="A8" s="29" t="s">
        <v>99</v>
      </c>
      <c r="B8" s="87">
        <v>1004</v>
      </c>
      <c r="C8" s="87">
        <v>940</v>
      </c>
      <c r="D8" s="87">
        <v>787</v>
      </c>
      <c r="E8" s="248">
        <v>662</v>
      </c>
      <c r="F8" s="87">
        <v>701</v>
      </c>
      <c r="G8" s="124">
        <v>665</v>
      </c>
      <c r="H8" s="47">
        <v>480</v>
      </c>
      <c r="I8" s="47">
        <v>544</v>
      </c>
      <c r="J8" s="47"/>
      <c r="K8" s="47"/>
      <c r="L8" s="47"/>
      <c r="M8" s="47"/>
      <c r="N8" s="47"/>
    </row>
    <row r="9" spans="1:14" ht="33.75">
      <c r="A9" s="29" t="s">
        <v>273</v>
      </c>
      <c r="B9" s="196">
        <v>35.1</v>
      </c>
      <c r="C9" s="196">
        <v>33.200000000000003</v>
      </c>
      <c r="D9" s="196">
        <v>28.1</v>
      </c>
      <c r="E9" s="249">
        <v>24</v>
      </c>
      <c r="F9" s="196">
        <v>25.9</v>
      </c>
      <c r="G9" s="189">
        <v>25</v>
      </c>
      <c r="H9" s="112">
        <v>18.3</v>
      </c>
      <c r="I9" s="112">
        <f>I8/2615470*100000</f>
        <v>20.799320963345021</v>
      </c>
      <c r="J9" s="47"/>
      <c r="K9" s="47"/>
      <c r="L9" s="47"/>
      <c r="M9" s="47"/>
      <c r="N9" s="47"/>
    </row>
    <row r="10" spans="1:14" ht="22.5">
      <c r="A10" s="30" t="s">
        <v>100</v>
      </c>
      <c r="B10" s="53"/>
      <c r="C10" s="53"/>
      <c r="D10" s="35"/>
      <c r="E10" s="35"/>
      <c r="G10" s="110"/>
      <c r="H10" s="47"/>
      <c r="I10" s="47"/>
      <c r="J10" s="47"/>
      <c r="K10" s="47"/>
      <c r="L10" s="47"/>
      <c r="M10" s="47"/>
      <c r="N10" s="47"/>
    </row>
    <row r="11" spans="1:14" ht="11.45" customHeight="1">
      <c r="A11" s="29" t="s">
        <v>99</v>
      </c>
      <c r="B11" s="87">
        <v>8994</v>
      </c>
      <c r="C11" s="87">
        <v>7901</v>
      </c>
      <c r="D11" s="45">
        <v>7116</v>
      </c>
      <c r="E11" s="250">
        <v>6957</v>
      </c>
      <c r="F11" s="87">
        <v>6400</v>
      </c>
      <c r="G11" s="124">
        <v>5627</v>
      </c>
      <c r="H11" s="124">
        <v>4720</v>
      </c>
      <c r="I11" s="124">
        <v>4873</v>
      </c>
      <c r="J11" s="47"/>
      <c r="K11" s="47"/>
      <c r="L11" s="47"/>
      <c r="M11" s="47"/>
      <c r="N11" s="47"/>
    </row>
    <row r="12" spans="1:14" ht="33.75">
      <c r="A12" s="29" t="s">
        <v>273</v>
      </c>
      <c r="B12" s="196">
        <v>314.8</v>
      </c>
      <c r="C12" s="196">
        <v>278.7</v>
      </c>
      <c r="D12" s="72">
        <v>253.9</v>
      </c>
      <c r="E12" s="246">
        <v>252.5</v>
      </c>
      <c r="F12" s="196">
        <v>236.3</v>
      </c>
      <c r="G12" s="189">
        <v>211.1</v>
      </c>
      <c r="H12" s="112">
        <v>180.1</v>
      </c>
      <c r="I12" s="112">
        <f>I11/2615470*100000</f>
        <v>186.31450561466963</v>
      </c>
      <c r="J12" s="47"/>
      <c r="K12" s="47"/>
      <c r="L12" s="47"/>
      <c r="M12" s="47"/>
      <c r="N12" s="47"/>
    </row>
    <row r="13" spans="1:14" ht="33.75">
      <c r="A13" s="30" t="s">
        <v>274</v>
      </c>
      <c r="B13" s="53"/>
      <c r="C13" s="53"/>
      <c r="D13" s="35"/>
      <c r="E13" s="35"/>
      <c r="G13" s="110"/>
      <c r="H13" s="47"/>
      <c r="I13" s="47"/>
      <c r="J13" s="47"/>
      <c r="K13" s="47"/>
      <c r="L13" s="47"/>
      <c r="M13" s="47"/>
      <c r="N13" s="47"/>
    </row>
    <row r="14" spans="1:14" ht="12.6" customHeight="1">
      <c r="A14" s="29" t="s">
        <v>99</v>
      </c>
      <c r="B14" s="87">
        <v>2364</v>
      </c>
      <c r="C14" s="87">
        <v>2318</v>
      </c>
      <c r="D14" s="45">
        <v>2082</v>
      </c>
      <c r="E14" s="250">
        <v>1678</v>
      </c>
      <c r="F14" s="87">
        <v>2067</v>
      </c>
      <c r="G14" s="124">
        <v>1911</v>
      </c>
      <c r="H14" s="124">
        <v>2164</v>
      </c>
      <c r="I14" s="124">
        <v>2066</v>
      </c>
      <c r="J14" s="47"/>
      <c r="K14" s="47"/>
      <c r="L14" s="47"/>
      <c r="M14" s="47"/>
      <c r="N14" s="47"/>
    </row>
    <row r="15" spans="1:14" ht="33.75">
      <c r="A15" s="29" t="s">
        <v>273</v>
      </c>
      <c r="B15" s="196">
        <v>82.7</v>
      </c>
      <c r="C15" s="196">
        <v>81.8</v>
      </c>
      <c r="D15" s="167">
        <v>74.3</v>
      </c>
      <c r="E15" s="246">
        <v>60.9</v>
      </c>
      <c r="F15" s="196">
        <v>76.3</v>
      </c>
      <c r="G15" s="189">
        <v>71.7</v>
      </c>
      <c r="H15" s="112">
        <v>82.6</v>
      </c>
      <c r="I15" s="136">
        <f>I14/2615470*100000</f>
        <v>78.991538805644865</v>
      </c>
      <c r="J15" s="47"/>
      <c r="K15" s="47"/>
      <c r="L15" s="47"/>
      <c r="M15" s="47"/>
      <c r="N15" s="47"/>
    </row>
    <row r="16" spans="1:14" ht="33.75">
      <c r="A16" s="30" t="s">
        <v>275</v>
      </c>
      <c r="B16" s="53"/>
      <c r="C16" s="53"/>
      <c r="D16" s="35"/>
      <c r="E16" s="35"/>
      <c r="G16" s="110"/>
      <c r="H16" s="47"/>
      <c r="I16" s="47"/>
      <c r="J16" s="47"/>
      <c r="K16" s="47"/>
      <c r="L16" s="47"/>
      <c r="M16" s="47"/>
      <c r="N16" s="47"/>
    </row>
    <row r="17" spans="1:14" ht="12.6" customHeight="1">
      <c r="A17" s="29" t="s">
        <v>99</v>
      </c>
      <c r="B17" s="87">
        <v>1977</v>
      </c>
      <c r="C17" s="87">
        <v>2034</v>
      </c>
      <c r="D17" s="45">
        <v>1612</v>
      </c>
      <c r="E17" s="250">
        <v>1137</v>
      </c>
      <c r="F17" s="87">
        <v>1151</v>
      </c>
      <c r="G17" s="124">
        <v>1372</v>
      </c>
      <c r="H17" s="124">
        <v>1536</v>
      </c>
      <c r="I17" s="124">
        <v>1322</v>
      </c>
      <c r="J17" s="47"/>
      <c r="K17" s="47"/>
      <c r="L17" s="47"/>
      <c r="M17" s="47"/>
      <c r="N17" s="47"/>
    </row>
    <row r="18" spans="1:14" ht="33.75">
      <c r="A18" s="29" t="s">
        <v>273</v>
      </c>
      <c r="B18" s="196">
        <v>69.2</v>
      </c>
      <c r="C18" s="196">
        <v>71.8</v>
      </c>
      <c r="D18" s="72">
        <v>57.5</v>
      </c>
      <c r="E18" s="249">
        <v>41.3</v>
      </c>
      <c r="F18" s="196">
        <v>42.5</v>
      </c>
      <c r="G18" s="189">
        <v>51.5</v>
      </c>
      <c r="H18" s="112">
        <v>58.6</v>
      </c>
      <c r="I18" s="136">
        <f>I17/2615470*100000</f>
        <v>50.545408664599478</v>
      </c>
      <c r="J18" s="47"/>
      <c r="K18" s="47"/>
      <c r="L18" s="47"/>
      <c r="M18" s="47"/>
      <c r="N18" s="47"/>
    </row>
    <row r="19" spans="1:14" ht="67.5">
      <c r="A19" s="27" t="s">
        <v>276</v>
      </c>
      <c r="B19" s="53"/>
      <c r="C19" s="53"/>
      <c r="D19" s="35"/>
      <c r="G19" s="110"/>
      <c r="H19" s="47"/>
      <c r="I19" s="47"/>
      <c r="J19" s="47"/>
      <c r="K19" s="47"/>
      <c r="L19" s="47"/>
      <c r="M19" s="47"/>
      <c r="N19" s="47"/>
    </row>
    <row r="20" spans="1:14">
      <c r="A20" s="30" t="s">
        <v>93</v>
      </c>
      <c r="B20" s="53"/>
      <c r="C20" s="53"/>
      <c r="D20" s="35"/>
      <c r="G20" s="110"/>
      <c r="H20" s="47"/>
      <c r="I20" s="47"/>
      <c r="J20" s="47"/>
      <c r="K20" s="47"/>
      <c r="L20" s="47"/>
      <c r="M20" s="47"/>
      <c r="N20" s="47"/>
    </row>
    <row r="21" spans="1:14" ht="12" customHeight="1">
      <c r="A21" s="29" t="s">
        <v>99</v>
      </c>
      <c r="B21" s="87">
        <v>2732</v>
      </c>
      <c r="C21" s="87">
        <v>2848</v>
      </c>
      <c r="D21" s="45">
        <v>2638</v>
      </c>
      <c r="E21" s="250">
        <v>2498</v>
      </c>
      <c r="F21" s="87">
        <v>2699</v>
      </c>
      <c r="G21" s="124">
        <v>2763</v>
      </c>
      <c r="H21" s="124">
        <v>2397</v>
      </c>
      <c r="I21" s="47">
        <v>1906</v>
      </c>
      <c r="J21" s="47"/>
      <c r="K21" s="47"/>
      <c r="L21" s="47"/>
      <c r="M21" s="47"/>
      <c r="N21" s="47"/>
    </row>
    <row r="22" spans="1:14" ht="33.75">
      <c r="A22" s="29" t="s">
        <v>273</v>
      </c>
      <c r="B22" s="196">
        <v>95.6</v>
      </c>
      <c r="C22" s="196">
        <v>100.5</v>
      </c>
      <c r="D22" s="167">
        <v>94.1</v>
      </c>
      <c r="E22" s="196">
        <v>90.7</v>
      </c>
      <c r="F22" s="196">
        <v>99.7</v>
      </c>
      <c r="G22" s="189">
        <v>103.7</v>
      </c>
      <c r="H22" s="112">
        <v>91.5</v>
      </c>
      <c r="I22" s="136">
        <f>I21/2615470*100000</f>
        <v>72.874091463484575</v>
      </c>
      <c r="J22" s="47"/>
      <c r="K22" s="47"/>
      <c r="L22" s="47"/>
      <c r="M22" s="47"/>
      <c r="N22" s="47"/>
    </row>
    <row r="23" spans="1:14">
      <c r="A23" s="30" t="s">
        <v>94</v>
      </c>
      <c r="B23" s="53"/>
      <c r="C23" s="53"/>
      <c r="D23" s="35"/>
      <c r="E23" s="35"/>
      <c r="G23" s="110"/>
      <c r="H23" s="47"/>
      <c r="I23" s="47"/>
      <c r="J23" s="47"/>
      <c r="K23" s="47"/>
      <c r="L23" s="47"/>
      <c r="M23" s="47"/>
      <c r="N23" s="47"/>
    </row>
    <row r="24" spans="1:14" ht="10.9" customHeight="1">
      <c r="A24" s="29" t="s">
        <v>99</v>
      </c>
      <c r="B24" s="53">
        <v>67</v>
      </c>
      <c r="C24" s="53">
        <v>86</v>
      </c>
      <c r="D24" s="35">
        <v>62</v>
      </c>
      <c r="E24" s="53">
        <v>53</v>
      </c>
      <c r="F24" s="53">
        <v>80</v>
      </c>
      <c r="G24" s="124">
        <v>76</v>
      </c>
      <c r="H24" s="47">
        <v>80</v>
      </c>
      <c r="I24" s="47">
        <v>36</v>
      </c>
      <c r="J24" s="47"/>
      <c r="K24" s="47"/>
      <c r="L24" s="47"/>
      <c r="M24" s="47"/>
      <c r="N24" s="47"/>
    </row>
    <row r="25" spans="1:14" ht="33.75">
      <c r="A25" s="90" t="s">
        <v>273</v>
      </c>
      <c r="B25" s="201">
        <v>2.2999999999999998</v>
      </c>
      <c r="C25" s="201">
        <v>3</v>
      </c>
      <c r="D25" s="202">
        <v>2.2000000000000002</v>
      </c>
      <c r="E25" s="201">
        <v>1.9</v>
      </c>
      <c r="F25" s="201">
        <v>3</v>
      </c>
      <c r="G25" s="190">
        <v>2.9</v>
      </c>
      <c r="H25" s="156">
        <v>3.1</v>
      </c>
      <c r="I25" s="120">
        <f>I24/2615470*100000</f>
        <v>1.3764256519860676</v>
      </c>
      <c r="J25" s="47"/>
      <c r="K25" s="47"/>
      <c r="L25" s="47"/>
      <c r="M25" s="47"/>
      <c r="N25" s="47"/>
    </row>
  </sheetData>
  <mergeCells count="1">
    <mergeCell ref="A1:I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P35"/>
  <sheetViews>
    <sheetView zoomScaleNormal="100" workbookViewId="0">
      <pane ySplit="2" topLeftCell="A6" activePane="bottomLeft" state="frozen"/>
      <selection pane="bottomLeft" activeCell="A2" sqref="A2"/>
    </sheetView>
  </sheetViews>
  <sheetFormatPr defaultRowHeight="12.75"/>
  <cols>
    <col min="1" max="1" width="44.28515625" customWidth="1"/>
    <col min="2" max="14" width="6" customWidth="1"/>
  </cols>
  <sheetData>
    <row r="1" spans="1:14" ht="37.5" customHeight="1">
      <c r="A1" s="329" t="s">
        <v>386</v>
      </c>
      <c r="B1" s="329"/>
      <c r="C1" s="329"/>
      <c r="D1" s="329"/>
      <c r="E1" s="329"/>
      <c r="F1" s="329"/>
      <c r="G1" s="329"/>
      <c r="H1" s="329"/>
      <c r="I1" s="329"/>
    </row>
    <row r="2" spans="1:14">
      <c r="A2" s="1"/>
      <c r="B2" s="2">
        <v>2014</v>
      </c>
      <c r="C2" s="1">
        <v>2015</v>
      </c>
      <c r="D2" s="9">
        <v>2016</v>
      </c>
      <c r="E2" s="9">
        <v>2017</v>
      </c>
      <c r="F2" s="9">
        <v>2018</v>
      </c>
      <c r="G2" s="9">
        <v>2019</v>
      </c>
      <c r="H2" s="9">
        <v>2020</v>
      </c>
      <c r="I2" s="9">
        <v>2021</v>
      </c>
    </row>
    <row r="3" spans="1:14" ht="12.75" customHeight="1">
      <c r="A3" s="315" t="s">
        <v>101</v>
      </c>
      <c r="B3" s="315"/>
      <c r="C3" s="315"/>
      <c r="D3" s="315"/>
      <c r="E3" s="315"/>
      <c r="F3" s="315"/>
      <c r="G3" s="315"/>
      <c r="H3" s="315"/>
      <c r="I3" s="315"/>
    </row>
    <row r="4" spans="1:14" ht="33.75">
      <c r="A4" s="44" t="s">
        <v>277</v>
      </c>
      <c r="B4" s="65">
        <v>1886</v>
      </c>
      <c r="C4" s="65">
        <v>1275</v>
      </c>
      <c r="D4" s="65">
        <v>988</v>
      </c>
      <c r="E4" s="200">
        <v>911</v>
      </c>
      <c r="F4" s="65">
        <v>818</v>
      </c>
      <c r="G4" s="154">
        <v>1057</v>
      </c>
      <c r="H4" s="112">
        <v>230</v>
      </c>
      <c r="I4" s="112">
        <v>259</v>
      </c>
      <c r="J4" s="47"/>
      <c r="K4" s="47"/>
      <c r="L4" s="47"/>
      <c r="M4" s="47"/>
      <c r="N4" s="47"/>
    </row>
    <row r="5" spans="1:14" ht="33.75">
      <c r="A5" s="44" t="s">
        <v>278</v>
      </c>
      <c r="B5" s="65">
        <v>17357</v>
      </c>
      <c r="C5" s="65">
        <v>16489</v>
      </c>
      <c r="D5" s="65">
        <v>15095</v>
      </c>
      <c r="E5" s="203">
        <v>16504</v>
      </c>
      <c r="F5" s="65">
        <v>16599</v>
      </c>
      <c r="G5" s="154">
        <v>18257</v>
      </c>
      <c r="H5" s="154">
        <v>4020</v>
      </c>
      <c r="I5" s="154">
        <v>6057</v>
      </c>
      <c r="J5" s="47"/>
      <c r="K5" s="47"/>
      <c r="L5" s="47"/>
      <c r="M5" s="47"/>
      <c r="N5" s="47"/>
    </row>
    <row r="6" spans="1:14" ht="33.75">
      <c r="A6" s="5" t="s">
        <v>279</v>
      </c>
      <c r="B6" s="65">
        <v>182</v>
      </c>
      <c r="C6" s="65">
        <v>111</v>
      </c>
      <c r="D6" s="65">
        <v>81</v>
      </c>
      <c r="E6" s="177">
        <v>421</v>
      </c>
      <c r="F6" s="65">
        <v>509</v>
      </c>
      <c r="G6" s="154">
        <v>32</v>
      </c>
      <c r="H6" s="195" t="s">
        <v>357</v>
      </c>
      <c r="I6" s="195" t="s">
        <v>357</v>
      </c>
      <c r="J6" s="47"/>
      <c r="K6" s="47"/>
      <c r="L6" s="47"/>
      <c r="M6" s="47"/>
      <c r="N6" s="47"/>
    </row>
    <row r="7" spans="1:14">
      <c r="A7" s="44" t="s">
        <v>102</v>
      </c>
      <c r="B7" s="7">
        <v>403</v>
      </c>
      <c r="C7" s="7">
        <v>465</v>
      </c>
      <c r="D7" s="7">
        <v>441</v>
      </c>
      <c r="E7" s="248">
        <v>595</v>
      </c>
      <c r="F7" s="7">
        <v>1954</v>
      </c>
      <c r="G7" s="124">
        <v>1830</v>
      </c>
      <c r="H7" s="47">
        <v>597</v>
      </c>
      <c r="I7" s="47">
        <v>172</v>
      </c>
      <c r="J7" s="47"/>
      <c r="K7" s="47"/>
      <c r="L7" s="47"/>
      <c r="M7" s="47"/>
      <c r="N7" s="47"/>
    </row>
    <row r="8" spans="1:14">
      <c r="A8" s="44" t="s">
        <v>103</v>
      </c>
      <c r="B8" s="7">
        <v>156</v>
      </c>
      <c r="C8" s="7">
        <v>42</v>
      </c>
      <c r="D8" s="7">
        <v>280</v>
      </c>
      <c r="E8" s="248">
        <v>347</v>
      </c>
      <c r="F8" s="7">
        <v>184</v>
      </c>
      <c r="G8" s="124">
        <v>155</v>
      </c>
      <c r="H8" s="47">
        <v>59</v>
      </c>
      <c r="I8" s="47">
        <v>5</v>
      </c>
      <c r="J8" s="47"/>
      <c r="K8" s="47"/>
      <c r="L8" s="47"/>
      <c r="M8" s="47"/>
      <c r="N8" s="47"/>
    </row>
    <row r="9" spans="1:14">
      <c r="A9" s="44" t="s">
        <v>104</v>
      </c>
      <c r="B9" s="7" t="s">
        <v>357</v>
      </c>
      <c r="C9" s="7" t="s">
        <v>105</v>
      </c>
      <c r="D9" s="7" t="s">
        <v>105</v>
      </c>
      <c r="E9" s="46" t="s">
        <v>105</v>
      </c>
      <c r="F9" s="7">
        <v>339</v>
      </c>
      <c r="G9" s="124">
        <v>90</v>
      </c>
      <c r="H9" s="47">
        <v>17</v>
      </c>
      <c r="I9" s="46" t="s">
        <v>105</v>
      </c>
      <c r="J9" s="47"/>
      <c r="K9" s="47"/>
      <c r="L9" s="47"/>
      <c r="M9" s="47"/>
      <c r="N9" s="47"/>
    </row>
    <row r="10" spans="1:14" ht="33.75">
      <c r="A10" s="44" t="s">
        <v>280</v>
      </c>
      <c r="B10" s="65">
        <v>37</v>
      </c>
      <c r="C10" s="65">
        <v>36</v>
      </c>
      <c r="D10" s="65">
        <v>27</v>
      </c>
      <c r="E10" s="200">
        <v>20</v>
      </c>
      <c r="F10" s="65">
        <v>18</v>
      </c>
      <c r="G10" s="154">
        <v>14</v>
      </c>
      <c r="H10" s="112">
        <v>19</v>
      </c>
      <c r="I10" s="112">
        <v>7</v>
      </c>
      <c r="J10" s="47"/>
      <c r="K10" s="47"/>
      <c r="L10" s="47"/>
      <c r="M10" s="47"/>
      <c r="N10" s="47"/>
    </row>
    <row r="11" spans="1:14" ht="33.75">
      <c r="A11" s="44" t="s">
        <v>281</v>
      </c>
      <c r="B11" s="65">
        <v>627</v>
      </c>
      <c r="C11" s="65">
        <v>379</v>
      </c>
      <c r="D11" s="65">
        <v>837</v>
      </c>
      <c r="E11" s="200">
        <v>667</v>
      </c>
      <c r="F11" s="65">
        <v>720</v>
      </c>
      <c r="G11" s="154">
        <v>127</v>
      </c>
      <c r="H11" s="112">
        <v>28</v>
      </c>
      <c r="I11" s="112">
        <v>39</v>
      </c>
      <c r="J11" s="47"/>
      <c r="K11" s="47"/>
      <c r="L11" s="47"/>
      <c r="M11" s="47"/>
      <c r="N11" s="47"/>
    </row>
    <row r="12" spans="1:14" ht="33.75">
      <c r="A12" s="5" t="s">
        <v>282</v>
      </c>
      <c r="B12" s="65">
        <v>46</v>
      </c>
      <c r="C12" s="65">
        <v>32</v>
      </c>
      <c r="D12" s="65">
        <v>22</v>
      </c>
      <c r="E12" s="177">
        <v>20</v>
      </c>
      <c r="F12" s="65">
        <v>25</v>
      </c>
      <c r="G12" s="154">
        <v>7</v>
      </c>
      <c r="H12" s="112">
        <v>5</v>
      </c>
      <c r="I12" s="112">
        <v>8</v>
      </c>
      <c r="J12" s="47"/>
      <c r="K12" s="47"/>
      <c r="L12" s="47"/>
      <c r="M12" s="47"/>
      <c r="N12" s="47"/>
    </row>
    <row r="13" spans="1:14" ht="33.75">
      <c r="A13" s="44" t="s">
        <v>283</v>
      </c>
      <c r="B13" s="65">
        <v>49</v>
      </c>
      <c r="C13" s="65">
        <v>66</v>
      </c>
      <c r="D13" s="65">
        <v>105</v>
      </c>
      <c r="E13" s="200">
        <v>72</v>
      </c>
      <c r="F13" s="65">
        <v>118</v>
      </c>
      <c r="G13" s="154">
        <v>105</v>
      </c>
      <c r="H13" s="112">
        <v>29</v>
      </c>
      <c r="I13" s="112">
        <v>38</v>
      </c>
      <c r="J13" s="47"/>
      <c r="K13" s="47"/>
      <c r="L13" s="47"/>
      <c r="M13" s="47"/>
      <c r="N13" s="47"/>
    </row>
    <row r="14" spans="1:14" ht="47.25" customHeight="1">
      <c r="A14" s="44" t="s">
        <v>284</v>
      </c>
      <c r="B14" s="65">
        <v>240</v>
      </c>
      <c r="C14" s="65">
        <v>289</v>
      </c>
      <c r="D14" s="65">
        <v>283</v>
      </c>
      <c r="E14" s="206">
        <v>296</v>
      </c>
      <c r="F14" s="65">
        <v>330</v>
      </c>
      <c r="G14" s="207">
        <v>335</v>
      </c>
      <c r="H14" s="207">
        <v>237</v>
      </c>
      <c r="I14" s="65">
        <v>222</v>
      </c>
      <c r="J14" s="47"/>
      <c r="K14" s="47"/>
      <c r="L14" s="47"/>
      <c r="M14" s="47"/>
      <c r="N14" s="47"/>
    </row>
    <row r="15" spans="1:14" ht="33.6" customHeight="1">
      <c r="A15" s="44" t="s">
        <v>285</v>
      </c>
      <c r="B15" s="65">
        <v>88</v>
      </c>
      <c r="C15" s="65">
        <v>131</v>
      </c>
      <c r="D15" s="65">
        <v>241</v>
      </c>
      <c r="E15" s="200">
        <v>182</v>
      </c>
      <c r="F15" s="65">
        <v>292</v>
      </c>
      <c r="G15" s="154">
        <v>241</v>
      </c>
      <c r="H15" s="112">
        <v>157</v>
      </c>
      <c r="I15" s="112">
        <v>139</v>
      </c>
      <c r="J15" s="47"/>
      <c r="K15" s="47"/>
      <c r="L15" s="47"/>
      <c r="M15" s="47"/>
      <c r="N15" s="47"/>
    </row>
    <row r="16" spans="1:14" ht="33" customHeight="1">
      <c r="A16" s="44" t="s">
        <v>387</v>
      </c>
      <c r="B16" s="65">
        <v>586</v>
      </c>
      <c r="C16" s="65">
        <v>574</v>
      </c>
      <c r="D16" s="65">
        <v>603</v>
      </c>
      <c r="E16" s="200">
        <v>618</v>
      </c>
      <c r="F16" s="65">
        <v>680</v>
      </c>
      <c r="G16" s="154">
        <v>701</v>
      </c>
      <c r="H16" s="112">
        <v>534</v>
      </c>
      <c r="I16" s="112">
        <v>636</v>
      </c>
      <c r="J16" s="47"/>
      <c r="K16" s="47"/>
      <c r="L16" s="47"/>
      <c r="M16" s="47"/>
      <c r="N16" s="47"/>
    </row>
    <row r="17" spans="1:16">
      <c r="A17" s="44" t="s">
        <v>106</v>
      </c>
      <c r="B17" s="7">
        <v>3018</v>
      </c>
      <c r="C17" s="7">
        <v>3140</v>
      </c>
      <c r="D17" s="12">
        <v>2546</v>
      </c>
      <c r="E17" s="89">
        <v>2138</v>
      </c>
      <c r="F17" s="7">
        <v>1240</v>
      </c>
      <c r="G17" s="124">
        <v>1020</v>
      </c>
      <c r="H17" s="47">
        <v>536</v>
      </c>
      <c r="I17" s="47">
        <v>464</v>
      </c>
      <c r="J17" s="47"/>
      <c r="K17" s="47"/>
      <c r="L17" s="47"/>
      <c r="M17" s="47"/>
      <c r="N17" s="47"/>
    </row>
    <row r="18" spans="1:16">
      <c r="A18" s="44" t="s">
        <v>107</v>
      </c>
      <c r="B18" s="7">
        <v>1296</v>
      </c>
      <c r="C18" s="7">
        <v>1127</v>
      </c>
      <c r="D18" s="12">
        <v>1079</v>
      </c>
      <c r="E18" s="89">
        <v>1146</v>
      </c>
      <c r="F18" s="7">
        <v>1502</v>
      </c>
      <c r="G18" s="124">
        <v>2050</v>
      </c>
      <c r="H18" s="124">
        <v>1497</v>
      </c>
      <c r="I18" s="124">
        <v>1631</v>
      </c>
      <c r="J18" s="47"/>
      <c r="K18" s="47"/>
      <c r="L18" s="47"/>
      <c r="M18" s="47"/>
      <c r="N18" s="47"/>
    </row>
    <row r="19" spans="1:16" ht="12.75" customHeight="1">
      <c r="A19" s="316" t="s">
        <v>147</v>
      </c>
      <c r="B19" s="316"/>
      <c r="C19" s="316"/>
      <c r="D19" s="316"/>
      <c r="E19" s="316"/>
      <c r="F19" s="316"/>
      <c r="G19" s="316"/>
      <c r="H19" s="316"/>
      <c r="I19" s="316"/>
      <c r="J19" s="47"/>
      <c r="K19" s="47"/>
      <c r="L19" s="47"/>
      <c r="M19" s="47"/>
      <c r="N19" s="47"/>
    </row>
    <row r="20" spans="1:16" ht="33.75">
      <c r="A20" s="44" t="s">
        <v>277</v>
      </c>
      <c r="B20" s="208">
        <v>66</v>
      </c>
      <c r="C20" s="208">
        <v>45</v>
      </c>
      <c r="D20" s="209">
        <v>35</v>
      </c>
      <c r="E20" s="210">
        <v>33</v>
      </c>
      <c r="F20" s="185">
        <v>30</v>
      </c>
      <c r="G20" s="211">
        <v>40</v>
      </c>
      <c r="H20" s="112">
        <v>9</v>
      </c>
      <c r="I20" s="211">
        <v>10</v>
      </c>
      <c r="J20" s="47"/>
      <c r="K20" s="47"/>
      <c r="L20" s="47"/>
      <c r="M20" s="47"/>
      <c r="N20" s="47"/>
    </row>
    <row r="21" spans="1:16" ht="33.75">
      <c r="A21" s="44" t="s">
        <v>278</v>
      </c>
      <c r="B21" s="208">
        <v>608</v>
      </c>
      <c r="C21" s="208">
        <v>582</v>
      </c>
      <c r="D21" s="209">
        <v>539</v>
      </c>
      <c r="E21" s="210">
        <v>599</v>
      </c>
      <c r="F21" s="185">
        <v>613</v>
      </c>
      <c r="G21" s="211">
        <v>685</v>
      </c>
      <c r="H21" s="112">
        <v>153</v>
      </c>
      <c r="I21" s="211">
        <f t="shared" ref="I21:I34" si="0">I5/2615470*100000</f>
        <v>231.58361594665584</v>
      </c>
      <c r="J21" s="47"/>
      <c r="K21" s="47"/>
      <c r="L21" s="47"/>
      <c r="M21" s="47"/>
      <c r="N21" s="47"/>
    </row>
    <row r="22" spans="1:16" ht="33.75">
      <c r="A22" s="5" t="s">
        <v>279</v>
      </c>
      <c r="B22" s="108">
        <v>6</v>
      </c>
      <c r="C22" s="108">
        <v>4</v>
      </c>
      <c r="D22" s="209">
        <v>3</v>
      </c>
      <c r="E22" s="177">
        <v>15</v>
      </c>
      <c r="F22" s="185">
        <v>18</v>
      </c>
      <c r="G22" s="112">
        <v>1</v>
      </c>
      <c r="H22" s="195" t="s">
        <v>357</v>
      </c>
      <c r="I22" s="195" t="s">
        <v>357</v>
      </c>
      <c r="J22" s="7"/>
      <c r="K22" s="7"/>
      <c r="L22" s="46"/>
      <c r="M22" s="7"/>
      <c r="N22" s="111"/>
    </row>
    <row r="23" spans="1:16">
      <c r="A23" s="44" t="s">
        <v>102</v>
      </c>
      <c r="B23" s="68">
        <v>14</v>
      </c>
      <c r="C23" s="68">
        <v>16</v>
      </c>
      <c r="D23" s="48">
        <v>16</v>
      </c>
      <c r="E23" s="48">
        <v>22</v>
      </c>
      <c r="F23" s="67">
        <v>72</v>
      </c>
      <c r="G23" s="111">
        <v>69</v>
      </c>
      <c r="H23" s="47">
        <v>23</v>
      </c>
      <c r="I23" s="111">
        <f t="shared" si="0"/>
        <v>6.5762558928223225</v>
      </c>
      <c r="J23" s="47"/>
      <c r="K23" s="47"/>
      <c r="L23" s="47"/>
      <c r="M23" s="47"/>
      <c r="N23" s="47"/>
    </row>
    <row r="24" spans="1:16">
      <c r="A24" s="44" t="s">
        <v>103</v>
      </c>
      <c r="B24" s="68">
        <v>5</v>
      </c>
      <c r="C24" s="68">
        <v>1</v>
      </c>
      <c r="D24" s="48">
        <v>10</v>
      </c>
      <c r="E24" s="48">
        <v>13</v>
      </c>
      <c r="F24" s="67">
        <v>7</v>
      </c>
      <c r="G24" s="111">
        <v>6</v>
      </c>
      <c r="H24" s="47">
        <v>2</v>
      </c>
      <c r="I24" s="60">
        <f t="shared" si="0"/>
        <v>0.19117022944250939</v>
      </c>
      <c r="J24" s="47"/>
      <c r="K24" s="47"/>
      <c r="L24" s="47"/>
      <c r="M24" s="47"/>
      <c r="N24" s="47"/>
    </row>
    <row r="25" spans="1:16">
      <c r="A25" s="44" t="s">
        <v>104</v>
      </c>
      <c r="B25" s="18" t="s">
        <v>357</v>
      </c>
      <c r="C25" s="68" t="s">
        <v>105</v>
      </c>
      <c r="D25" s="68" t="s">
        <v>105</v>
      </c>
      <c r="E25" s="68" t="s">
        <v>105</v>
      </c>
      <c r="F25" s="67">
        <v>13</v>
      </c>
      <c r="G25" s="111">
        <v>3</v>
      </c>
      <c r="H25" s="68">
        <v>1</v>
      </c>
      <c r="I25" s="68" t="s">
        <v>105</v>
      </c>
      <c r="J25" s="47"/>
      <c r="K25" s="47"/>
      <c r="L25" s="47"/>
      <c r="M25" s="47"/>
      <c r="N25" s="47"/>
    </row>
    <row r="26" spans="1:16" ht="33.75">
      <c r="A26" s="44" t="s">
        <v>280</v>
      </c>
      <c r="B26" s="108">
        <v>1</v>
      </c>
      <c r="C26" s="108">
        <v>1</v>
      </c>
      <c r="D26" s="209">
        <v>0.76014497935502545</v>
      </c>
      <c r="E26" s="177">
        <v>1</v>
      </c>
      <c r="F26" s="185">
        <f>F10/3542708*100000</f>
        <v>0.50808590490664196</v>
      </c>
      <c r="G26" s="112">
        <v>1</v>
      </c>
      <c r="H26" s="112">
        <v>1</v>
      </c>
      <c r="I26" s="136">
        <f t="shared" si="0"/>
        <v>0.26763832121951314</v>
      </c>
      <c r="J26" s="7"/>
      <c r="K26" s="7"/>
      <c r="L26" s="88"/>
      <c r="M26" s="7"/>
      <c r="N26" s="111"/>
    </row>
    <row r="27" spans="1:16" ht="33.75">
      <c r="A27" s="44" t="s">
        <v>281</v>
      </c>
      <c r="B27" s="208">
        <v>22</v>
      </c>
      <c r="C27" s="208">
        <v>13</v>
      </c>
      <c r="D27" s="209">
        <v>30</v>
      </c>
      <c r="E27" s="209">
        <v>24</v>
      </c>
      <c r="F27" s="185">
        <v>27</v>
      </c>
      <c r="G27" s="211">
        <v>5</v>
      </c>
      <c r="H27" s="112">
        <v>1</v>
      </c>
      <c r="I27" s="211">
        <f>I11/2626943*100000</f>
        <v>1.4846153875436201</v>
      </c>
      <c r="J27" s="47"/>
      <c r="K27" s="47"/>
      <c r="L27" s="47"/>
      <c r="M27" s="47"/>
      <c r="N27" s="47"/>
    </row>
    <row r="28" spans="1:16" ht="33.75">
      <c r="A28" s="5" t="s">
        <v>282</v>
      </c>
      <c r="B28" s="108">
        <v>2</v>
      </c>
      <c r="C28" s="108">
        <v>1</v>
      </c>
      <c r="D28" s="209">
        <v>0.61899999999999999</v>
      </c>
      <c r="E28" s="177">
        <v>1</v>
      </c>
      <c r="F28" s="185">
        <f>F12/3542708*100000</f>
        <v>0.70567486792589174</v>
      </c>
      <c r="G28" s="136">
        <v>0.3</v>
      </c>
      <c r="H28" s="195">
        <v>0.2</v>
      </c>
      <c r="I28" s="136">
        <f t="shared" si="0"/>
        <v>0.30587236710801502</v>
      </c>
      <c r="J28" s="65"/>
      <c r="K28" s="65"/>
      <c r="L28" s="65"/>
      <c r="M28" s="177"/>
      <c r="N28" s="65"/>
      <c r="O28" s="154"/>
      <c r="P28" s="112"/>
    </row>
    <row r="29" spans="1:16" ht="33.75">
      <c r="A29" s="44" t="s">
        <v>283</v>
      </c>
      <c r="B29" s="208">
        <v>2</v>
      </c>
      <c r="C29" s="208">
        <v>2</v>
      </c>
      <c r="D29" s="209">
        <v>4</v>
      </c>
      <c r="E29" s="209">
        <v>3</v>
      </c>
      <c r="F29" s="185">
        <v>4</v>
      </c>
      <c r="G29" s="211">
        <v>4</v>
      </c>
      <c r="H29" s="112">
        <v>1</v>
      </c>
      <c r="I29" s="211">
        <f t="shared" si="0"/>
        <v>1.4528937437630713</v>
      </c>
      <c r="J29" s="47"/>
      <c r="K29" s="47"/>
      <c r="L29" s="47"/>
      <c r="M29" s="47"/>
      <c r="N29" s="47"/>
    </row>
    <row r="30" spans="1:16" ht="46.5" customHeight="1">
      <c r="A30" s="44" t="s">
        <v>284</v>
      </c>
      <c r="B30" s="208">
        <v>8</v>
      </c>
      <c r="C30" s="208">
        <v>10</v>
      </c>
      <c r="D30" s="208">
        <v>10</v>
      </c>
      <c r="E30" s="108">
        <v>11</v>
      </c>
      <c r="F30" s="208">
        <v>12</v>
      </c>
      <c r="G30" s="194">
        <v>13</v>
      </c>
      <c r="H30" s="194">
        <v>9</v>
      </c>
      <c r="I30" s="211">
        <f t="shared" si="0"/>
        <v>8.4879581872474166</v>
      </c>
      <c r="J30" s="47"/>
      <c r="K30" s="47"/>
      <c r="L30" s="47"/>
      <c r="M30" s="47"/>
      <c r="N30" s="47"/>
    </row>
    <row r="31" spans="1:16" ht="32.25" customHeight="1">
      <c r="A31" s="44" t="s">
        <v>285</v>
      </c>
      <c r="B31" s="208">
        <v>3</v>
      </c>
      <c r="C31" s="208">
        <v>5</v>
      </c>
      <c r="D31" s="209">
        <v>9</v>
      </c>
      <c r="E31" s="177">
        <v>7</v>
      </c>
      <c r="F31" s="185">
        <v>11</v>
      </c>
      <c r="G31" s="112">
        <v>9</v>
      </c>
      <c r="H31" s="112">
        <v>6</v>
      </c>
      <c r="I31" s="211">
        <f t="shared" si="0"/>
        <v>5.3145323785017613</v>
      </c>
      <c r="J31" s="47"/>
      <c r="K31" s="47"/>
      <c r="L31" s="47"/>
      <c r="M31" s="47"/>
      <c r="N31" s="47"/>
    </row>
    <row r="32" spans="1:16" ht="32.450000000000003" customHeight="1">
      <c r="A32" s="44" t="s">
        <v>387</v>
      </c>
      <c r="B32" s="208">
        <v>21</v>
      </c>
      <c r="C32" s="208">
        <v>20</v>
      </c>
      <c r="D32" s="209">
        <v>22</v>
      </c>
      <c r="E32" s="177">
        <v>23</v>
      </c>
      <c r="F32" s="185">
        <v>25</v>
      </c>
      <c r="G32" s="112">
        <v>26</v>
      </c>
      <c r="H32" s="112">
        <v>20</v>
      </c>
      <c r="I32" s="211">
        <f t="shared" si="0"/>
        <v>24.316853185087194</v>
      </c>
      <c r="J32" s="47"/>
      <c r="K32" s="47"/>
      <c r="L32" s="47"/>
      <c r="M32" s="47"/>
      <c r="N32" s="47"/>
    </row>
    <row r="33" spans="1:14">
      <c r="A33" s="44" t="s">
        <v>106</v>
      </c>
      <c r="B33" s="13">
        <v>106</v>
      </c>
      <c r="C33" s="13">
        <v>111</v>
      </c>
      <c r="D33" s="48">
        <v>91</v>
      </c>
      <c r="E33" s="46">
        <v>78</v>
      </c>
      <c r="F33" s="67">
        <v>46</v>
      </c>
      <c r="G33" s="47">
        <v>38</v>
      </c>
      <c r="H33" s="47">
        <v>20</v>
      </c>
      <c r="I33" s="111">
        <f t="shared" si="0"/>
        <v>17.740597292264869</v>
      </c>
      <c r="J33" s="47"/>
      <c r="K33" s="47"/>
      <c r="L33" s="47"/>
      <c r="M33" s="47"/>
      <c r="N33" s="47"/>
    </row>
    <row r="34" spans="1:14">
      <c r="A34" s="51" t="s">
        <v>107</v>
      </c>
      <c r="B34" s="63">
        <v>45</v>
      </c>
      <c r="C34" s="63">
        <v>40</v>
      </c>
      <c r="D34" s="49">
        <v>39</v>
      </c>
      <c r="E34" s="91">
        <v>42</v>
      </c>
      <c r="F34" s="251">
        <v>55</v>
      </c>
      <c r="G34" s="109">
        <v>77</v>
      </c>
      <c r="H34" s="109">
        <v>57</v>
      </c>
      <c r="I34" s="275">
        <f t="shared" si="0"/>
        <v>62.359728844146566</v>
      </c>
      <c r="J34" s="47"/>
      <c r="K34" s="47"/>
      <c r="L34" s="47"/>
      <c r="M34" s="47"/>
      <c r="N34" s="47"/>
    </row>
    <row r="35" spans="1:14">
      <c r="I35" s="47"/>
      <c r="J35" s="47"/>
      <c r="K35" s="47"/>
      <c r="L35" s="47"/>
      <c r="M35" s="47"/>
      <c r="N35" s="47"/>
    </row>
  </sheetData>
  <mergeCells count="3">
    <mergeCell ref="A1:I1"/>
    <mergeCell ref="A3:I3"/>
    <mergeCell ref="A19:I19"/>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79998168889431442"/>
  </sheetPr>
  <dimension ref="A1:O17"/>
  <sheetViews>
    <sheetView workbookViewId="0">
      <pane ySplit="2" topLeftCell="A12" activePane="bottomLeft" state="frozen"/>
      <selection pane="bottomLeft" activeCell="A2" sqref="A2"/>
    </sheetView>
  </sheetViews>
  <sheetFormatPr defaultRowHeight="12.75"/>
  <cols>
    <col min="1" max="1" width="34.28515625" customWidth="1"/>
    <col min="2" max="8" width="5.85546875" customWidth="1"/>
    <col min="9" max="9" width="6.85546875" customWidth="1"/>
    <col min="10" max="15" width="5.85546875" customWidth="1"/>
  </cols>
  <sheetData>
    <row r="1" spans="1:15" ht="37.5" customHeight="1">
      <c r="A1" s="337" t="s">
        <v>388</v>
      </c>
      <c r="B1" s="337"/>
      <c r="C1" s="337"/>
      <c r="D1" s="337"/>
      <c r="E1" s="337"/>
      <c r="F1" s="337"/>
      <c r="G1" s="337"/>
      <c r="H1" s="337"/>
      <c r="I1" s="337"/>
    </row>
    <row r="2" spans="1:15">
      <c r="A2" s="54"/>
      <c r="B2" s="2">
        <v>2014</v>
      </c>
      <c r="C2" s="26">
        <v>2015</v>
      </c>
      <c r="D2" s="9">
        <v>2016</v>
      </c>
      <c r="E2" s="9">
        <v>2017</v>
      </c>
      <c r="F2" s="9">
        <v>2018</v>
      </c>
      <c r="G2" s="9">
        <v>2019</v>
      </c>
      <c r="H2" s="9">
        <v>2020</v>
      </c>
      <c r="I2" s="9">
        <v>2021</v>
      </c>
    </row>
    <row r="3" spans="1:15" ht="9" customHeight="1">
      <c r="A3" s="334" t="s">
        <v>108</v>
      </c>
      <c r="B3" s="334"/>
      <c r="C3" s="334"/>
      <c r="D3" s="334"/>
      <c r="E3" s="334"/>
      <c r="F3" s="334"/>
      <c r="G3" s="334"/>
      <c r="H3" s="334"/>
      <c r="I3" s="334"/>
      <c r="J3" s="47"/>
      <c r="K3" s="47"/>
      <c r="L3" s="47"/>
      <c r="M3" s="47"/>
      <c r="N3" s="47"/>
      <c r="O3" s="47"/>
    </row>
    <row r="4" spans="1:15" ht="67.5">
      <c r="A4" s="27" t="s">
        <v>272</v>
      </c>
      <c r="B4" s="13"/>
      <c r="C4" s="13"/>
      <c r="D4" s="13"/>
      <c r="G4" s="47"/>
      <c r="H4" s="47"/>
      <c r="I4" s="47"/>
      <c r="J4" s="47"/>
      <c r="K4" s="47"/>
      <c r="L4" s="47"/>
      <c r="M4" s="47"/>
      <c r="N4" s="47"/>
      <c r="O4" s="47"/>
    </row>
    <row r="5" spans="1:15" ht="33.75">
      <c r="A5" s="30" t="s">
        <v>286</v>
      </c>
      <c r="B5" s="108">
        <v>3.4</v>
      </c>
      <c r="C5" s="108">
        <v>3.2</v>
      </c>
      <c r="D5" s="108">
        <v>3.2</v>
      </c>
      <c r="E5" s="108">
        <v>3.2</v>
      </c>
      <c r="F5" s="108">
        <v>3.1</v>
      </c>
      <c r="G5" s="112">
        <v>3.2</v>
      </c>
      <c r="H5" s="112">
        <v>2.4</v>
      </c>
      <c r="I5" s="112">
        <v>2.2999999999999998</v>
      </c>
      <c r="J5" s="47"/>
      <c r="K5" s="47"/>
      <c r="L5" s="47"/>
      <c r="M5" s="47"/>
      <c r="N5" s="47"/>
      <c r="O5" s="47"/>
    </row>
    <row r="6" spans="1:15" ht="33.75">
      <c r="A6" s="30" t="s">
        <v>287</v>
      </c>
      <c r="B6" s="108">
        <v>1.1000000000000001</v>
      </c>
      <c r="C6" s="71">
        <v>1</v>
      </c>
      <c r="D6" s="108">
        <v>0.8</v>
      </c>
      <c r="E6" s="108">
        <v>1.1000000000000001</v>
      </c>
      <c r="F6" s="108">
        <v>0.9</v>
      </c>
      <c r="G6" s="112">
        <v>0.7</v>
      </c>
      <c r="H6" s="112">
        <v>0.5</v>
      </c>
      <c r="I6" s="112">
        <v>0.7</v>
      </c>
      <c r="J6" s="47"/>
      <c r="K6" s="47"/>
      <c r="L6" s="47"/>
      <c r="M6" s="47"/>
      <c r="N6" s="47"/>
      <c r="O6" s="47"/>
    </row>
    <row r="7" spans="1:15" ht="70.5" customHeight="1">
      <c r="A7" s="92" t="s">
        <v>276</v>
      </c>
      <c r="B7" s="13"/>
      <c r="C7" s="13"/>
      <c r="G7" s="47"/>
      <c r="H7" s="47"/>
      <c r="I7" s="47"/>
      <c r="J7" s="47"/>
      <c r="K7" s="47"/>
      <c r="L7" s="47"/>
      <c r="M7" s="47"/>
      <c r="N7" s="47"/>
      <c r="O7" s="47"/>
    </row>
    <row r="8" spans="1:15" ht="33.75">
      <c r="A8" s="30" t="s">
        <v>286</v>
      </c>
      <c r="B8" s="108">
        <v>46.7</v>
      </c>
      <c r="C8" s="108">
        <v>46.7</v>
      </c>
      <c r="D8" s="108">
        <v>45.7</v>
      </c>
      <c r="E8" s="108">
        <v>45.6</v>
      </c>
      <c r="F8" s="108">
        <v>46.2</v>
      </c>
      <c r="G8" s="112">
        <v>46.9</v>
      </c>
      <c r="H8" s="112">
        <v>46.3</v>
      </c>
      <c r="I8" s="112">
        <v>43.6</v>
      </c>
      <c r="J8" s="47"/>
      <c r="K8" s="47"/>
      <c r="L8" s="47"/>
      <c r="M8" s="47"/>
      <c r="N8" s="47"/>
      <c r="O8" s="47"/>
    </row>
    <row r="9" spans="1:15" ht="33.75">
      <c r="A9" s="30" t="s">
        <v>287</v>
      </c>
      <c r="B9" s="108">
        <v>10.9</v>
      </c>
      <c r="C9" s="108">
        <v>11.5</v>
      </c>
      <c r="D9" s="108">
        <v>11.8</v>
      </c>
      <c r="E9" s="108">
        <v>12.4</v>
      </c>
      <c r="F9" s="108">
        <v>12.5</v>
      </c>
      <c r="G9" s="112">
        <v>12.4</v>
      </c>
      <c r="H9" s="112">
        <v>12.2</v>
      </c>
      <c r="I9" s="112">
        <v>12.3</v>
      </c>
      <c r="J9" s="47"/>
      <c r="K9" s="47"/>
      <c r="L9" s="47"/>
      <c r="M9" s="47"/>
      <c r="N9" s="47"/>
      <c r="O9" s="47"/>
    </row>
    <row r="10" spans="1:15" ht="10.9" customHeight="1">
      <c r="A10" s="345" t="s">
        <v>146</v>
      </c>
      <c r="B10" s="345"/>
      <c r="C10" s="345"/>
      <c r="D10" s="345"/>
      <c r="E10" s="345"/>
      <c r="F10" s="345"/>
      <c r="G10" s="345"/>
      <c r="H10" s="345"/>
      <c r="I10" s="345"/>
      <c r="J10" s="47"/>
      <c r="K10" s="47"/>
      <c r="L10" s="47"/>
      <c r="M10" s="47"/>
      <c r="N10" s="47"/>
      <c r="O10" s="47"/>
    </row>
    <row r="11" spans="1:15" ht="67.5">
      <c r="A11" s="27" t="s">
        <v>272</v>
      </c>
      <c r="B11" s="13"/>
      <c r="C11" s="13"/>
      <c r="D11" s="13"/>
      <c r="G11" s="47"/>
      <c r="H11" s="47"/>
      <c r="I11" s="47"/>
      <c r="J11" s="47"/>
      <c r="K11" s="47"/>
      <c r="L11" s="47"/>
      <c r="M11" s="47"/>
      <c r="N11" s="47"/>
      <c r="O11" s="47"/>
    </row>
    <row r="12" spans="1:15" ht="33.75">
      <c r="A12" s="30" t="s">
        <v>286</v>
      </c>
      <c r="B12" s="71">
        <v>119</v>
      </c>
      <c r="C12" s="71">
        <v>112.9</v>
      </c>
      <c r="D12" s="71">
        <v>114.2</v>
      </c>
      <c r="E12" s="71">
        <v>116.1</v>
      </c>
      <c r="F12" s="71">
        <v>114.5</v>
      </c>
      <c r="G12" s="112">
        <v>120.1</v>
      </c>
      <c r="H12" s="112">
        <v>91.6</v>
      </c>
      <c r="I12" s="112">
        <v>87.9</v>
      </c>
      <c r="J12" s="47"/>
      <c r="K12" s="47"/>
      <c r="L12" s="47"/>
      <c r="M12" s="47"/>
      <c r="N12" s="47"/>
      <c r="O12" s="47"/>
    </row>
    <row r="13" spans="1:15" ht="33.75">
      <c r="A13" s="30" t="s">
        <v>287</v>
      </c>
      <c r="B13" s="71">
        <v>38.5</v>
      </c>
      <c r="C13" s="71">
        <v>35.299999999999997</v>
      </c>
      <c r="D13" s="71">
        <v>28.5</v>
      </c>
      <c r="E13" s="71">
        <v>39.9</v>
      </c>
      <c r="F13" s="71">
        <v>33.200000000000003</v>
      </c>
      <c r="G13" s="112">
        <v>26.3</v>
      </c>
      <c r="H13" s="112">
        <v>19.100000000000001</v>
      </c>
      <c r="I13" s="112">
        <v>26.8</v>
      </c>
      <c r="J13" s="47"/>
      <c r="K13" s="47"/>
      <c r="L13" s="47"/>
      <c r="M13" s="47"/>
      <c r="N13" s="47"/>
      <c r="O13" s="47"/>
    </row>
    <row r="14" spans="1:15" ht="66.75" customHeight="1">
      <c r="A14" s="92" t="s">
        <v>276</v>
      </c>
      <c r="B14" s="13"/>
      <c r="C14" s="13"/>
      <c r="G14" s="47"/>
      <c r="H14" s="47"/>
      <c r="I14" s="47"/>
      <c r="J14" s="47"/>
      <c r="K14" s="47"/>
      <c r="L14" s="47"/>
      <c r="M14" s="47"/>
      <c r="N14" s="47"/>
      <c r="O14" s="47"/>
    </row>
    <row r="15" spans="1:15" ht="33.75">
      <c r="A15" s="30" t="s">
        <v>286</v>
      </c>
      <c r="B15" s="182">
        <v>1634.6</v>
      </c>
      <c r="C15" s="182">
        <v>1647.6</v>
      </c>
      <c r="D15" s="182">
        <v>1630.9</v>
      </c>
      <c r="E15" s="182">
        <v>1655.1</v>
      </c>
      <c r="F15" s="182">
        <v>1705.9</v>
      </c>
      <c r="G15" s="189">
        <v>1759.8</v>
      </c>
      <c r="H15" s="189">
        <v>1766.8</v>
      </c>
      <c r="I15" s="189">
        <v>1666.9</v>
      </c>
      <c r="J15" s="47"/>
      <c r="K15" s="47"/>
      <c r="L15" s="47"/>
      <c r="M15" s="47"/>
      <c r="N15" s="47"/>
      <c r="O15" s="47"/>
    </row>
    <row r="16" spans="1:15" ht="33.75">
      <c r="A16" s="36" t="s">
        <v>287</v>
      </c>
      <c r="B16" s="161">
        <v>381.5</v>
      </c>
      <c r="C16" s="161">
        <v>405.7</v>
      </c>
      <c r="D16" s="161">
        <v>421.1</v>
      </c>
      <c r="E16" s="161">
        <v>450.1</v>
      </c>
      <c r="F16" s="161">
        <v>461.6</v>
      </c>
      <c r="G16" s="156">
        <v>465.3</v>
      </c>
      <c r="H16" s="156">
        <v>465.6</v>
      </c>
      <c r="I16" s="156">
        <v>470.3</v>
      </c>
      <c r="J16" s="47"/>
      <c r="K16" s="47"/>
      <c r="L16" s="47"/>
      <c r="M16" s="47"/>
      <c r="N16" s="47"/>
      <c r="O16" s="47"/>
    </row>
    <row r="17" spans="9:9">
      <c r="I17" s="47"/>
    </row>
  </sheetData>
  <mergeCells count="3">
    <mergeCell ref="A1:I1"/>
    <mergeCell ref="A10:I10"/>
    <mergeCell ref="A3:I3"/>
  </mergeCells>
  <pageMargins left="0.7" right="0.7" top="0.75" bottom="0.75" header="0.3" footer="0.3"/>
  <pageSetup paperSize="9" orientation="portrait"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79998168889431442"/>
  </sheetPr>
  <dimension ref="A1:S18"/>
  <sheetViews>
    <sheetView workbookViewId="0">
      <pane ySplit="3" topLeftCell="A4" activePane="bottomLeft" state="frozen"/>
      <selection pane="bottomLeft" activeCell="A3" sqref="A3"/>
    </sheetView>
  </sheetViews>
  <sheetFormatPr defaultRowHeight="12.75"/>
  <cols>
    <col min="1" max="1" width="35.7109375" customWidth="1"/>
    <col min="2" max="13" width="4.85546875" customWidth="1"/>
    <col min="14" max="18" width="5" customWidth="1"/>
  </cols>
  <sheetData>
    <row r="1" spans="1:19" ht="37.5" customHeight="1">
      <c r="A1" s="337" t="s">
        <v>149</v>
      </c>
      <c r="B1" s="337"/>
      <c r="C1" s="337"/>
      <c r="D1" s="337"/>
      <c r="E1" s="337"/>
      <c r="F1" s="337"/>
      <c r="G1" s="337"/>
      <c r="H1" s="337"/>
      <c r="I1" s="337"/>
      <c r="J1" s="337"/>
      <c r="K1" s="337"/>
      <c r="L1" s="337"/>
      <c r="M1" s="337"/>
      <c r="N1" s="337"/>
    </row>
    <row r="2" spans="1:19">
      <c r="A2" s="350" t="s">
        <v>109</v>
      </c>
      <c r="B2" s="350"/>
      <c r="C2" s="350"/>
      <c r="D2" s="350"/>
      <c r="E2" s="350"/>
      <c r="F2" s="350"/>
      <c r="G2" s="350"/>
      <c r="H2" s="350"/>
      <c r="I2" s="350"/>
      <c r="J2" s="350"/>
      <c r="K2" s="350"/>
      <c r="L2" s="350"/>
      <c r="M2" s="350"/>
      <c r="N2" s="350"/>
    </row>
    <row r="3" spans="1:19">
      <c r="A3" s="1"/>
      <c r="B3" s="2">
        <v>2005</v>
      </c>
      <c r="C3" s="2">
        <v>2010</v>
      </c>
      <c r="D3" s="2">
        <v>2011</v>
      </c>
      <c r="E3" s="2">
        <v>2012</v>
      </c>
      <c r="F3" s="2">
        <v>2013</v>
      </c>
      <c r="G3" s="2">
        <v>2014</v>
      </c>
      <c r="H3" s="1">
        <v>2015</v>
      </c>
      <c r="I3" s="9">
        <v>2016</v>
      </c>
      <c r="J3" s="9">
        <v>2017</v>
      </c>
      <c r="K3" s="9">
        <v>2018</v>
      </c>
      <c r="L3" s="9">
        <v>2019</v>
      </c>
      <c r="M3" s="9">
        <v>2020</v>
      </c>
      <c r="N3" s="9">
        <v>2021</v>
      </c>
    </row>
    <row r="4" spans="1:19">
      <c r="A4" s="93" t="s">
        <v>110</v>
      </c>
      <c r="B4" s="15">
        <v>481.8</v>
      </c>
      <c r="C4" s="15">
        <v>461.9</v>
      </c>
      <c r="D4" s="15">
        <v>479.2</v>
      </c>
      <c r="E4" s="15">
        <v>433.2</v>
      </c>
      <c r="F4" s="15">
        <v>452.4</v>
      </c>
      <c r="G4" s="31">
        <v>430.4</v>
      </c>
      <c r="H4" s="31">
        <v>449</v>
      </c>
      <c r="I4" s="15">
        <v>474.21499999999997</v>
      </c>
      <c r="J4" s="33">
        <v>512.9</v>
      </c>
      <c r="K4" s="33">
        <v>512.4</v>
      </c>
      <c r="L4" s="59">
        <v>503.5</v>
      </c>
      <c r="M4" s="216">
        <v>328.7</v>
      </c>
      <c r="N4" s="273">
        <v>338</v>
      </c>
      <c r="O4" s="47"/>
      <c r="P4" s="47"/>
      <c r="Q4" s="47"/>
      <c r="R4" s="47"/>
      <c r="S4" s="47"/>
    </row>
    <row r="5" spans="1:19" ht="33.75">
      <c r="A5" s="5" t="s">
        <v>288</v>
      </c>
      <c r="B5" s="71">
        <v>61.2</v>
      </c>
      <c r="C5" s="71">
        <v>48.5</v>
      </c>
      <c r="D5" s="71">
        <v>41.8</v>
      </c>
      <c r="E5" s="71">
        <v>39</v>
      </c>
      <c r="F5" s="71">
        <v>35.299999999999997</v>
      </c>
      <c r="G5" s="177">
        <v>31.7</v>
      </c>
      <c r="H5" s="177">
        <v>31.6</v>
      </c>
      <c r="I5" s="71">
        <v>33.799999999999997</v>
      </c>
      <c r="J5" s="167">
        <v>31.2</v>
      </c>
      <c r="K5" s="167">
        <v>32.4</v>
      </c>
      <c r="L5" s="112">
        <v>32.1</v>
      </c>
      <c r="M5" s="112">
        <v>19.100000000000001</v>
      </c>
      <c r="N5" s="112">
        <v>20.3</v>
      </c>
      <c r="O5" s="47"/>
      <c r="P5" s="47"/>
      <c r="Q5" s="47"/>
      <c r="R5" s="47"/>
      <c r="S5" s="47"/>
    </row>
    <row r="6" spans="1:19">
      <c r="A6" s="5" t="s">
        <v>111</v>
      </c>
      <c r="B6" s="18">
        <v>0.8</v>
      </c>
      <c r="C6" s="18">
        <v>0.4</v>
      </c>
      <c r="D6" s="18">
        <v>0.5</v>
      </c>
      <c r="E6" s="18">
        <v>0.6</v>
      </c>
      <c r="F6" s="18">
        <v>0.7</v>
      </c>
      <c r="G6" s="46">
        <v>0.7</v>
      </c>
      <c r="H6" s="46">
        <v>0.5</v>
      </c>
      <c r="I6" s="18">
        <v>0.50800000000000001</v>
      </c>
      <c r="J6" s="35">
        <v>0.4</v>
      </c>
      <c r="K6" s="35">
        <v>0.4</v>
      </c>
      <c r="L6" s="47">
        <v>0.4</v>
      </c>
      <c r="M6" s="47">
        <v>0.3</v>
      </c>
      <c r="N6" s="47">
        <v>0.2</v>
      </c>
      <c r="O6" s="47"/>
      <c r="P6" s="47"/>
      <c r="Q6" s="47"/>
      <c r="R6" s="47"/>
      <c r="S6" s="47"/>
    </row>
    <row r="7" spans="1:19" ht="45" customHeight="1">
      <c r="A7" s="5" t="s">
        <v>289</v>
      </c>
      <c r="B7" s="71">
        <v>6.7</v>
      </c>
      <c r="C7" s="71">
        <v>4.8</v>
      </c>
      <c r="D7" s="71">
        <v>5.3</v>
      </c>
      <c r="E7" s="71">
        <v>5.7</v>
      </c>
      <c r="F7" s="71">
        <v>4.0999999999999996</v>
      </c>
      <c r="G7" s="177">
        <v>4.0999999999999996</v>
      </c>
      <c r="H7" s="177">
        <v>3.8</v>
      </c>
      <c r="I7" s="71">
        <v>4.0149999999999997</v>
      </c>
      <c r="J7" s="167">
        <v>3.7</v>
      </c>
      <c r="K7" s="167">
        <v>3.9</v>
      </c>
      <c r="L7" s="112">
        <v>3.5</v>
      </c>
      <c r="M7" s="112">
        <v>2.8</v>
      </c>
      <c r="N7" s="136">
        <v>3</v>
      </c>
      <c r="O7" s="47"/>
      <c r="P7" s="47"/>
      <c r="Q7" s="47"/>
      <c r="R7" s="47"/>
      <c r="S7" s="47"/>
    </row>
    <row r="8" spans="1:19" ht="78.75">
      <c r="A8" s="80" t="s">
        <v>290</v>
      </c>
      <c r="B8" s="71" t="s">
        <v>257</v>
      </c>
      <c r="C8" s="71" t="s">
        <v>291</v>
      </c>
      <c r="D8" s="71" t="s">
        <v>292</v>
      </c>
      <c r="E8" s="71" t="s">
        <v>293</v>
      </c>
      <c r="F8" s="71" t="s">
        <v>294</v>
      </c>
      <c r="G8" s="108" t="s">
        <v>295</v>
      </c>
      <c r="H8" s="108" t="s">
        <v>296</v>
      </c>
      <c r="I8" s="71" t="s">
        <v>297</v>
      </c>
      <c r="J8" s="71" t="s">
        <v>298</v>
      </c>
      <c r="K8" s="108" t="s">
        <v>299</v>
      </c>
      <c r="L8" s="194" t="s">
        <v>300</v>
      </c>
      <c r="M8" s="194" t="s">
        <v>361</v>
      </c>
      <c r="N8" s="194" t="s">
        <v>427</v>
      </c>
      <c r="O8" s="47"/>
      <c r="P8" s="47"/>
      <c r="Q8" s="47"/>
      <c r="R8" s="47"/>
      <c r="S8" s="47"/>
    </row>
    <row r="9" spans="1:19" ht="45">
      <c r="A9" s="5" t="s">
        <v>301</v>
      </c>
      <c r="B9" s="71">
        <v>6.2</v>
      </c>
      <c r="C9" s="71">
        <v>6.1</v>
      </c>
      <c r="D9" s="71">
        <v>5.8</v>
      </c>
      <c r="E9" s="71">
        <v>6</v>
      </c>
      <c r="F9" s="71">
        <v>5.5</v>
      </c>
      <c r="G9" s="177">
        <v>4.5999999999999996</v>
      </c>
      <c r="H9" s="169">
        <v>2</v>
      </c>
      <c r="I9" s="71">
        <v>1.1279999999999999</v>
      </c>
      <c r="J9" s="167">
        <v>1.1000000000000001</v>
      </c>
      <c r="K9" s="167">
        <v>1.1000000000000001</v>
      </c>
      <c r="L9" s="112">
        <v>1.1000000000000001</v>
      </c>
      <c r="M9" s="112">
        <v>0.8</v>
      </c>
      <c r="N9" s="136">
        <v>1</v>
      </c>
      <c r="O9" s="47"/>
      <c r="P9" s="47"/>
      <c r="Q9" s="47"/>
      <c r="R9" s="47"/>
      <c r="S9" s="47"/>
    </row>
    <row r="10" spans="1:19" ht="32.450000000000003" customHeight="1">
      <c r="A10" s="5" t="s">
        <v>378</v>
      </c>
      <c r="B10" s="71">
        <v>36.9</v>
      </c>
      <c r="C10" s="71">
        <v>27.1</v>
      </c>
      <c r="D10" s="71">
        <v>28.9</v>
      </c>
      <c r="E10" s="71">
        <v>27.5</v>
      </c>
      <c r="F10" s="71">
        <v>23.7</v>
      </c>
      <c r="G10" s="177">
        <v>22.8</v>
      </c>
      <c r="H10" s="177">
        <v>22.1</v>
      </c>
      <c r="I10" s="71">
        <v>21.782</v>
      </c>
      <c r="J10" s="167">
        <v>21.4</v>
      </c>
      <c r="K10" s="167">
        <v>20.6</v>
      </c>
      <c r="L10" s="136">
        <v>22</v>
      </c>
      <c r="M10" s="112">
        <v>13.7</v>
      </c>
      <c r="N10" s="112">
        <v>14.8</v>
      </c>
      <c r="O10" s="47"/>
      <c r="P10" s="47"/>
      <c r="Q10" s="47"/>
      <c r="R10" s="47"/>
      <c r="S10" s="47"/>
    </row>
    <row r="11" spans="1:19" ht="33.75">
      <c r="A11" s="5" t="s">
        <v>246</v>
      </c>
      <c r="B11" s="71">
        <v>3</v>
      </c>
      <c r="C11" s="71">
        <v>1.6</v>
      </c>
      <c r="D11" s="71">
        <v>1.7</v>
      </c>
      <c r="E11" s="71">
        <v>1.7</v>
      </c>
      <c r="F11" s="71">
        <v>1.4</v>
      </c>
      <c r="G11" s="177">
        <v>1.3</v>
      </c>
      <c r="H11" s="169">
        <v>1</v>
      </c>
      <c r="I11" s="71">
        <v>0.90300000000000002</v>
      </c>
      <c r="J11" s="167">
        <v>0.8</v>
      </c>
      <c r="K11" s="167">
        <v>0.9</v>
      </c>
      <c r="L11" s="112">
        <v>0.7</v>
      </c>
      <c r="M11" s="112">
        <v>0.5</v>
      </c>
      <c r="N11" s="112">
        <v>0.6</v>
      </c>
      <c r="O11" s="47"/>
      <c r="P11" s="47"/>
      <c r="Q11" s="47"/>
      <c r="R11" s="47"/>
      <c r="S11" s="47"/>
    </row>
    <row r="12" spans="1:19" ht="33.75">
      <c r="A12" s="5" t="s">
        <v>247</v>
      </c>
      <c r="B12" s="71">
        <v>215</v>
      </c>
      <c r="C12" s="71">
        <v>226.1</v>
      </c>
      <c r="D12" s="71">
        <v>269.7</v>
      </c>
      <c r="E12" s="71">
        <v>226.7</v>
      </c>
      <c r="F12" s="71">
        <v>271.3</v>
      </c>
      <c r="G12" s="169">
        <v>258.2</v>
      </c>
      <c r="H12" s="169">
        <v>283.7</v>
      </c>
      <c r="I12" s="71">
        <v>307.27499999999998</v>
      </c>
      <c r="J12" s="72">
        <v>354.5</v>
      </c>
      <c r="K12" s="72">
        <v>356.9</v>
      </c>
      <c r="L12" s="136">
        <v>351.2</v>
      </c>
      <c r="M12" s="136">
        <v>228.1</v>
      </c>
      <c r="N12" s="112">
        <v>221.9</v>
      </c>
      <c r="O12" s="47"/>
      <c r="P12" s="47"/>
      <c r="Q12" s="47"/>
      <c r="R12" s="47"/>
      <c r="S12" s="47"/>
    </row>
    <row r="13" spans="1:19" ht="33.75">
      <c r="A13" s="5" t="s">
        <v>248</v>
      </c>
      <c r="B13" s="71">
        <v>23.1</v>
      </c>
      <c r="C13" s="71">
        <v>20.7</v>
      </c>
      <c r="D13" s="71">
        <v>21.5</v>
      </c>
      <c r="E13" s="71">
        <v>20</v>
      </c>
      <c r="F13" s="71">
        <v>17.100000000000001</v>
      </c>
      <c r="G13" s="177">
        <v>15.5</v>
      </c>
      <c r="H13" s="177">
        <v>13.7</v>
      </c>
      <c r="I13" s="71">
        <v>12.907</v>
      </c>
      <c r="J13" s="167">
        <v>12.8</v>
      </c>
      <c r="K13" s="167">
        <v>11.8</v>
      </c>
      <c r="L13" s="112">
        <v>11.8</v>
      </c>
      <c r="M13" s="112">
        <v>6.6</v>
      </c>
      <c r="N13" s="112">
        <v>8.5</v>
      </c>
      <c r="O13" s="47"/>
      <c r="P13" s="47"/>
      <c r="Q13" s="47"/>
      <c r="R13" s="47"/>
      <c r="S13" s="47"/>
    </row>
    <row r="14" spans="1:19" ht="33.75">
      <c r="A14" s="5" t="s">
        <v>406</v>
      </c>
      <c r="B14" s="71">
        <v>11</v>
      </c>
      <c r="C14" s="71">
        <v>8.6999999999999993</v>
      </c>
      <c r="D14" s="71">
        <v>8.1999999999999993</v>
      </c>
      <c r="E14" s="71">
        <v>9</v>
      </c>
      <c r="F14" s="71">
        <v>7.5</v>
      </c>
      <c r="G14" s="169">
        <v>7</v>
      </c>
      <c r="H14" s="169">
        <v>6.6</v>
      </c>
      <c r="I14" s="71">
        <v>6.4850000000000003</v>
      </c>
      <c r="J14" s="167">
        <v>6.3</v>
      </c>
      <c r="K14" s="167">
        <v>6.2</v>
      </c>
      <c r="L14" s="112">
        <v>5.9</v>
      </c>
      <c r="M14" s="112">
        <v>3.9</v>
      </c>
      <c r="N14" s="112">
        <v>4.3</v>
      </c>
      <c r="O14" s="47"/>
      <c r="P14" s="47"/>
      <c r="Q14" s="47"/>
      <c r="R14" s="47"/>
      <c r="S14" s="47"/>
    </row>
    <row r="15" spans="1:19" ht="33.75">
      <c r="A15" s="5" t="s">
        <v>250</v>
      </c>
      <c r="B15" s="71">
        <v>41.1</v>
      </c>
      <c r="C15" s="71">
        <v>32.1</v>
      </c>
      <c r="D15" s="71">
        <v>29.6</v>
      </c>
      <c r="E15" s="71">
        <v>31.8</v>
      </c>
      <c r="F15" s="71">
        <v>27.9</v>
      </c>
      <c r="G15" s="169">
        <v>26</v>
      </c>
      <c r="H15" s="169">
        <v>24.1</v>
      </c>
      <c r="I15" s="71">
        <v>25.553000000000001</v>
      </c>
      <c r="J15" s="72">
        <v>23</v>
      </c>
      <c r="K15" s="167">
        <v>22.4</v>
      </c>
      <c r="L15" s="112">
        <v>20.9</v>
      </c>
      <c r="M15" s="112">
        <v>13.4</v>
      </c>
      <c r="N15" s="112">
        <v>14.9</v>
      </c>
      <c r="O15" s="47"/>
      <c r="P15" s="47"/>
      <c r="Q15" s="47"/>
      <c r="R15" s="47"/>
      <c r="S15" s="47"/>
    </row>
    <row r="16" spans="1:19" ht="67.5">
      <c r="A16" s="80" t="s">
        <v>302</v>
      </c>
      <c r="B16" s="71" t="s">
        <v>303</v>
      </c>
      <c r="C16" s="71" t="s">
        <v>304</v>
      </c>
      <c r="D16" s="71" t="s">
        <v>305</v>
      </c>
      <c r="E16" s="71" t="s">
        <v>306</v>
      </c>
      <c r="F16" s="71" t="s">
        <v>307</v>
      </c>
      <c r="G16" s="108" t="s">
        <v>308</v>
      </c>
      <c r="H16" s="108" t="s">
        <v>309</v>
      </c>
      <c r="I16" s="71" t="s">
        <v>310</v>
      </c>
      <c r="J16" s="108" t="s">
        <v>308</v>
      </c>
      <c r="K16" s="108" t="s">
        <v>311</v>
      </c>
      <c r="L16" s="194" t="s">
        <v>312</v>
      </c>
      <c r="M16" s="194" t="s">
        <v>362</v>
      </c>
      <c r="N16" s="194" t="s">
        <v>317</v>
      </c>
      <c r="O16" s="47"/>
      <c r="P16" s="47"/>
      <c r="Q16" s="47"/>
      <c r="R16" s="47"/>
      <c r="S16" s="47"/>
    </row>
    <row r="17" spans="1:19" ht="67.5">
      <c r="A17" s="5" t="s">
        <v>313</v>
      </c>
      <c r="B17" s="71" t="s">
        <v>314</v>
      </c>
      <c r="C17" s="71" t="s">
        <v>315</v>
      </c>
      <c r="D17" s="71" t="s">
        <v>316</v>
      </c>
      <c r="E17" s="71" t="s">
        <v>316</v>
      </c>
      <c r="F17" s="71" t="s">
        <v>253</v>
      </c>
      <c r="G17" s="108" t="s">
        <v>317</v>
      </c>
      <c r="H17" s="108" t="s">
        <v>317</v>
      </c>
      <c r="I17" s="71" t="s">
        <v>318</v>
      </c>
      <c r="J17" s="108" t="s">
        <v>319</v>
      </c>
      <c r="K17" s="108" t="s">
        <v>320</v>
      </c>
      <c r="L17" s="194" t="s">
        <v>321</v>
      </c>
      <c r="M17" s="194" t="s">
        <v>261</v>
      </c>
      <c r="N17" s="194" t="s">
        <v>426</v>
      </c>
      <c r="O17" s="47"/>
      <c r="P17" s="47"/>
      <c r="Q17" s="47"/>
      <c r="R17" s="47"/>
      <c r="S17" s="47"/>
    </row>
    <row r="18" spans="1:19" ht="68.25" customHeight="1">
      <c r="A18" s="61" t="s">
        <v>322</v>
      </c>
      <c r="B18" s="161" t="s">
        <v>323</v>
      </c>
      <c r="C18" s="161" t="s">
        <v>324</v>
      </c>
      <c r="D18" s="161" t="s">
        <v>325</v>
      </c>
      <c r="E18" s="161" t="s">
        <v>326</v>
      </c>
      <c r="F18" s="161" t="s">
        <v>327</v>
      </c>
      <c r="G18" s="184" t="s">
        <v>328</v>
      </c>
      <c r="H18" s="184" t="s">
        <v>329</v>
      </c>
      <c r="I18" s="161" t="s">
        <v>330</v>
      </c>
      <c r="J18" s="161" t="s">
        <v>331</v>
      </c>
      <c r="K18" s="161" t="s">
        <v>332</v>
      </c>
      <c r="L18" s="157" t="s">
        <v>333</v>
      </c>
      <c r="M18" s="157" t="s">
        <v>363</v>
      </c>
      <c r="N18" s="157" t="s">
        <v>425</v>
      </c>
      <c r="O18" s="47"/>
      <c r="P18" s="47"/>
      <c r="Q18" s="47"/>
      <c r="R18" s="47"/>
      <c r="S18" s="47"/>
    </row>
  </sheetData>
  <mergeCells count="2">
    <mergeCell ref="A1:N1"/>
    <mergeCell ref="A2:N2"/>
  </mergeCells>
  <pageMargins left="0.7" right="0.7" top="0.75" bottom="0.75" header="0.3" footer="0.3"/>
  <pageSetup paperSize="9"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79998168889431442"/>
  </sheetPr>
  <dimension ref="A1:N8"/>
  <sheetViews>
    <sheetView workbookViewId="0">
      <selection activeCell="A2" sqref="A2"/>
    </sheetView>
  </sheetViews>
  <sheetFormatPr defaultRowHeight="12.75"/>
  <cols>
    <col min="1" max="1" width="42.85546875" customWidth="1"/>
    <col min="2" max="7" width="5.42578125" customWidth="1"/>
    <col min="8" max="14" width="6.28515625" customWidth="1"/>
  </cols>
  <sheetData>
    <row r="1" spans="1:14" ht="37.5" customHeight="1">
      <c r="A1" s="337" t="s">
        <v>389</v>
      </c>
      <c r="B1" s="337"/>
      <c r="C1" s="337"/>
      <c r="D1" s="337"/>
      <c r="E1" s="337"/>
      <c r="F1" s="337"/>
      <c r="G1" s="337"/>
      <c r="H1" s="337"/>
      <c r="I1" s="337"/>
    </row>
    <row r="2" spans="1:14">
      <c r="A2" s="54"/>
      <c r="B2" s="2">
        <v>2014</v>
      </c>
      <c r="C2" s="26">
        <v>2015</v>
      </c>
      <c r="D2" s="9">
        <v>2016</v>
      </c>
      <c r="E2" s="9">
        <v>2017</v>
      </c>
      <c r="F2" s="9">
        <v>2018</v>
      </c>
      <c r="G2" s="9">
        <v>2019</v>
      </c>
      <c r="H2" s="9">
        <v>2020</v>
      </c>
      <c r="I2" s="9">
        <v>2021</v>
      </c>
    </row>
    <row r="3" spans="1:14">
      <c r="A3" s="334" t="s">
        <v>112</v>
      </c>
      <c r="B3" s="334"/>
      <c r="C3" s="334"/>
      <c r="D3" s="334"/>
      <c r="E3" s="334"/>
      <c r="F3" s="334"/>
      <c r="G3" s="334"/>
      <c r="H3" s="334"/>
      <c r="I3" s="334"/>
      <c r="J3" s="47"/>
      <c r="K3" s="47"/>
      <c r="L3" s="47"/>
      <c r="M3" s="47"/>
      <c r="N3" s="47"/>
    </row>
    <row r="4" spans="1:14" ht="56.25" customHeight="1">
      <c r="A4" s="44" t="s">
        <v>334</v>
      </c>
      <c r="B4" s="65">
        <v>8860</v>
      </c>
      <c r="C4" s="65">
        <v>9480</v>
      </c>
      <c r="D4" s="205">
        <v>9930</v>
      </c>
      <c r="E4" s="65">
        <v>10108</v>
      </c>
      <c r="F4" s="65">
        <v>10235</v>
      </c>
      <c r="G4" s="207">
        <v>10395</v>
      </c>
      <c r="H4" s="207">
        <v>8548</v>
      </c>
      <c r="I4" s="154">
        <v>8792</v>
      </c>
      <c r="J4" s="159"/>
      <c r="K4" s="47"/>
      <c r="L4" s="47"/>
      <c r="M4" s="47"/>
      <c r="N4" s="47"/>
    </row>
    <row r="5" spans="1:14" ht="53.45" customHeight="1">
      <c r="A5" s="44" t="s">
        <v>335</v>
      </c>
      <c r="B5" s="65">
        <v>48764</v>
      </c>
      <c r="C5" s="65">
        <v>50980</v>
      </c>
      <c r="D5" s="205">
        <v>52938</v>
      </c>
      <c r="E5" s="65">
        <v>55483</v>
      </c>
      <c r="F5" s="65">
        <v>58572</v>
      </c>
      <c r="G5" s="204">
        <v>60959</v>
      </c>
      <c r="H5" s="207">
        <v>63041</v>
      </c>
      <c r="I5" s="154">
        <v>65065</v>
      </c>
      <c r="J5" s="159"/>
      <c r="K5" s="47"/>
      <c r="L5" s="47"/>
      <c r="M5" s="47"/>
      <c r="N5" s="47"/>
    </row>
    <row r="6" spans="1:14" ht="12.75" customHeight="1">
      <c r="A6" s="345" t="s">
        <v>146</v>
      </c>
      <c r="B6" s="345"/>
      <c r="C6" s="345"/>
      <c r="D6" s="345"/>
      <c r="E6" s="345"/>
      <c r="F6" s="345"/>
      <c r="G6" s="345"/>
      <c r="H6" s="345"/>
      <c r="I6" s="345"/>
      <c r="J6" s="47"/>
      <c r="K6" s="47"/>
      <c r="L6" s="47"/>
      <c r="M6" s="47"/>
      <c r="N6" s="47"/>
    </row>
    <row r="7" spans="1:14" ht="52.15" customHeight="1">
      <c r="A7" s="44" t="s">
        <v>334</v>
      </c>
      <c r="B7" s="65">
        <v>310</v>
      </c>
      <c r="C7" s="65">
        <v>334</v>
      </c>
      <c r="D7" s="65">
        <v>354</v>
      </c>
      <c r="E7" s="65">
        <v>367</v>
      </c>
      <c r="F7" s="65">
        <v>378</v>
      </c>
      <c r="G7" s="65">
        <v>390</v>
      </c>
      <c r="H7" s="194" t="s">
        <v>356</v>
      </c>
      <c r="I7" s="154">
        <f>I4/2615470*100000</f>
        <v>336.1537314517085</v>
      </c>
      <c r="J7" s="65"/>
      <c r="K7" s="204"/>
      <c r="L7" s="47"/>
      <c r="M7" s="47"/>
      <c r="N7" s="47"/>
    </row>
    <row r="8" spans="1:14" ht="52.15" customHeight="1">
      <c r="A8" s="51" t="s">
        <v>335</v>
      </c>
      <c r="B8" s="155">
        <v>1707</v>
      </c>
      <c r="C8" s="155">
        <v>1799</v>
      </c>
      <c r="D8" s="252">
        <v>1889</v>
      </c>
      <c r="E8" s="155">
        <v>2014</v>
      </c>
      <c r="F8" s="155">
        <v>2163</v>
      </c>
      <c r="G8" s="253">
        <v>2287</v>
      </c>
      <c r="H8" s="222" t="s">
        <v>367</v>
      </c>
      <c r="I8" s="179">
        <f>I5/2615470*100000</f>
        <v>2487.6981957353746</v>
      </c>
      <c r="J8" s="124"/>
      <c r="K8" s="65"/>
      <c r="L8" s="47"/>
      <c r="M8" s="47"/>
      <c r="N8" s="47"/>
    </row>
  </sheetData>
  <mergeCells count="3">
    <mergeCell ref="A1:I1"/>
    <mergeCell ref="A3:I3"/>
    <mergeCell ref="A6:I6"/>
  </mergeCell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79998168889431442"/>
  </sheetPr>
  <dimension ref="A1:U30"/>
  <sheetViews>
    <sheetView workbookViewId="0">
      <pane ySplit="3" topLeftCell="A4" activePane="bottomLeft" state="frozen"/>
      <selection pane="bottomLeft" activeCell="A3" sqref="A3"/>
    </sheetView>
  </sheetViews>
  <sheetFormatPr defaultRowHeight="12.75"/>
  <cols>
    <col min="1" max="1" width="26.42578125" customWidth="1"/>
    <col min="2" max="19" width="4.7109375" customWidth="1"/>
  </cols>
  <sheetData>
    <row r="1" spans="1:21" ht="37.5" customHeight="1">
      <c r="A1" s="337" t="s">
        <v>113</v>
      </c>
      <c r="B1" s="337"/>
      <c r="C1" s="337"/>
      <c r="D1" s="337"/>
      <c r="E1" s="337"/>
      <c r="F1" s="337"/>
      <c r="G1" s="337"/>
      <c r="H1" s="337"/>
      <c r="I1" s="337"/>
      <c r="J1" s="337"/>
      <c r="K1" s="337"/>
      <c r="L1" s="337"/>
      <c r="M1" s="337"/>
      <c r="N1" s="337"/>
      <c r="O1" s="337"/>
    </row>
    <row r="2" spans="1:21" ht="10.9" customHeight="1">
      <c r="A2" s="351" t="s">
        <v>114</v>
      </c>
      <c r="B2" s="351"/>
      <c r="C2" s="351"/>
      <c r="D2" s="351"/>
      <c r="E2" s="351"/>
      <c r="F2" s="351"/>
      <c r="G2" s="351"/>
      <c r="H2" s="351"/>
      <c r="I2" s="351"/>
      <c r="J2" s="351"/>
      <c r="K2" s="351"/>
      <c r="L2" s="351"/>
      <c r="M2" s="351"/>
      <c r="N2" s="351"/>
      <c r="O2" s="351"/>
    </row>
    <row r="3" spans="1:21">
      <c r="A3" s="54"/>
      <c r="B3" s="2">
        <v>2000</v>
      </c>
      <c r="C3" s="2">
        <v>2005</v>
      </c>
      <c r="D3" s="2">
        <v>2010</v>
      </c>
      <c r="E3" s="2">
        <v>2011</v>
      </c>
      <c r="F3" s="2">
        <v>2012</v>
      </c>
      <c r="G3" s="2">
        <v>2013</v>
      </c>
      <c r="H3" s="2">
        <v>2014</v>
      </c>
      <c r="I3" s="26">
        <v>2015</v>
      </c>
      <c r="J3" s="9">
        <v>2016</v>
      </c>
      <c r="K3" s="9">
        <v>2017</v>
      </c>
      <c r="L3" s="9">
        <v>2018</v>
      </c>
      <c r="M3" s="9">
        <v>2019</v>
      </c>
      <c r="N3" s="9">
        <v>2020</v>
      </c>
      <c r="O3" s="9">
        <v>2021</v>
      </c>
    </row>
    <row r="4" spans="1:21" ht="90">
      <c r="A4" s="64" t="s">
        <v>336</v>
      </c>
      <c r="B4" s="13"/>
      <c r="C4" s="13"/>
      <c r="D4" s="13"/>
      <c r="E4" s="13"/>
      <c r="F4" s="13"/>
      <c r="G4" s="13"/>
      <c r="H4" s="13"/>
      <c r="I4" s="13"/>
      <c r="M4" s="47"/>
      <c r="N4" s="47"/>
      <c r="O4" s="47"/>
      <c r="P4" s="47"/>
      <c r="Q4" s="47"/>
      <c r="R4" s="47"/>
      <c r="S4" s="47"/>
      <c r="T4" s="47"/>
      <c r="U4" s="47"/>
    </row>
    <row r="5" spans="1:21">
      <c r="A5" s="29" t="s">
        <v>115</v>
      </c>
      <c r="B5" s="7">
        <v>2945</v>
      </c>
      <c r="C5" s="7">
        <v>3367</v>
      </c>
      <c r="D5" s="7">
        <v>3890</v>
      </c>
      <c r="E5" s="7">
        <v>4017</v>
      </c>
      <c r="F5" s="7">
        <v>4035</v>
      </c>
      <c r="G5" s="7">
        <v>4058</v>
      </c>
      <c r="H5" s="7">
        <v>4433</v>
      </c>
      <c r="I5" s="7">
        <v>4879</v>
      </c>
      <c r="J5" s="45">
        <v>4896</v>
      </c>
      <c r="K5" s="7">
        <v>4937</v>
      </c>
      <c r="L5" s="7">
        <v>5094</v>
      </c>
      <c r="M5" s="124">
        <v>5083</v>
      </c>
      <c r="N5" s="124">
        <v>4284</v>
      </c>
      <c r="O5" s="124">
        <v>4348</v>
      </c>
      <c r="P5" s="47"/>
      <c r="Q5" s="47"/>
      <c r="R5" s="47"/>
      <c r="S5" s="47"/>
      <c r="T5" s="47"/>
      <c r="U5" s="47"/>
    </row>
    <row r="6" spans="1:21">
      <c r="A6" s="29" t="s">
        <v>116</v>
      </c>
      <c r="B6" s="7">
        <v>3007</v>
      </c>
      <c r="C6" s="7">
        <v>3586</v>
      </c>
      <c r="D6" s="7">
        <v>3962</v>
      </c>
      <c r="E6" s="7">
        <v>4063</v>
      </c>
      <c r="F6" s="7">
        <v>4169</v>
      </c>
      <c r="G6" s="7">
        <v>4383</v>
      </c>
      <c r="H6" s="7">
        <v>4427</v>
      </c>
      <c r="I6" s="7">
        <v>4601</v>
      </c>
      <c r="J6" s="45">
        <v>5034</v>
      </c>
      <c r="K6" s="7">
        <v>5171</v>
      </c>
      <c r="L6" s="7">
        <v>5141</v>
      </c>
      <c r="M6" s="124">
        <v>5312</v>
      </c>
      <c r="N6" s="124">
        <v>4264</v>
      </c>
      <c r="O6" s="124">
        <v>4444</v>
      </c>
      <c r="P6" s="47"/>
      <c r="Q6" s="47"/>
      <c r="R6" s="47"/>
      <c r="S6" s="47"/>
      <c r="T6" s="47"/>
      <c r="U6" s="47"/>
    </row>
    <row r="7" spans="1:21">
      <c r="A7" s="41" t="s">
        <v>117</v>
      </c>
      <c r="B7" s="7"/>
      <c r="C7" s="7"/>
      <c r="D7" s="7"/>
      <c r="E7" s="7"/>
      <c r="F7" s="7"/>
      <c r="G7" s="7"/>
      <c r="H7" s="7"/>
      <c r="I7" s="7"/>
      <c r="J7" s="35"/>
      <c r="M7" s="124"/>
      <c r="N7" s="47"/>
      <c r="O7" s="47"/>
      <c r="P7" s="47"/>
      <c r="Q7" s="47"/>
      <c r="R7" s="47"/>
      <c r="S7" s="47"/>
      <c r="T7" s="47"/>
      <c r="U7" s="47"/>
    </row>
    <row r="8" spans="1:21" ht="12" customHeight="1">
      <c r="A8" s="94" t="s">
        <v>118</v>
      </c>
      <c r="B8" s="7"/>
      <c r="C8" s="7"/>
      <c r="D8" s="7"/>
      <c r="E8" s="7"/>
      <c r="F8" s="7"/>
      <c r="G8" s="7"/>
      <c r="H8" s="7"/>
      <c r="I8" s="7"/>
      <c r="J8" s="35"/>
      <c r="M8" s="124"/>
      <c r="N8" s="47"/>
      <c r="O8" s="47"/>
      <c r="P8" s="47"/>
      <c r="Q8" s="47"/>
      <c r="R8" s="47"/>
      <c r="S8" s="47"/>
      <c r="T8" s="47"/>
      <c r="U8" s="47"/>
    </row>
    <row r="9" spans="1:21">
      <c r="A9" s="94" t="s">
        <v>119</v>
      </c>
      <c r="B9" s="7"/>
      <c r="C9" s="7"/>
      <c r="D9" s="7"/>
      <c r="E9" s="7"/>
      <c r="F9" s="7"/>
      <c r="G9" s="7"/>
      <c r="H9" s="7"/>
      <c r="I9" s="7"/>
      <c r="J9" s="35"/>
      <c r="M9" s="124"/>
      <c r="N9" s="47"/>
      <c r="O9" s="47"/>
      <c r="P9" s="47"/>
      <c r="Q9" s="47"/>
      <c r="R9" s="47"/>
      <c r="S9" s="47"/>
      <c r="T9" s="47"/>
      <c r="U9" s="47"/>
    </row>
    <row r="10" spans="1:21">
      <c r="A10" s="30" t="s">
        <v>120</v>
      </c>
      <c r="B10" s="7"/>
      <c r="C10" s="7"/>
      <c r="D10" s="7"/>
      <c r="E10" s="7"/>
      <c r="F10" s="7"/>
      <c r="G10" s="7"/>
      <c r="H10" s="7"/>
      <c r="I10" s="7"/>
      <c r="J10" s="35"/>
      <c r="M10" s="124"/>
      <c r="N10" s="47"/>
      <c r="O10" s="47"/>
      <c r="P10" s="47"/>
      <c r="Q10" s="47"/>
      <c r="R10" s="47"/>
      <c r="S10" s="47"/>
      <c r="T10" s="47"/>
      <c r="U10" s="47"/>
    </row>
    <row r="11" spans="1:21">
      <c r="A11" s="29" t="s">
        <v>115</v>
      </c>
      <c r="B11" s="7">
        <v>49</v>
      </c>
      <c r="C11" s="7">
        <v>37</v>
      </c>
      <c r="D11" s="7">
        <v>33</v>
      </c>
      <c r="E11" s="7">
        <v>22</v>
      </c>
      <c r="F11" s="7">
        <v>32</v>
      </c>
      <c r="G11" s="7">
        <v>43</v>
      </c>
      <c r="H11" s="7">
        <v>29</v>
      </c>
      <c r="I11" s="7">
        <v>28</v>
      </c>
      <c r="J11" s="7">
        <v>37</v>
      </c>
      <c r="K11" s="7">
        <v>37</v>
      </c>
      <c r="L11" s="7">
        <v>33</v>
      </c>
      <c r="M11" s="124">
        <v>32</v>
      </c>
      <c r="N11" s="47">
        <v>33</v>
      </c>
      <c r="O11" s="47">
        <v>43</v>
      </c>
      <c r="P11" s="47"/>
      <c r="Q11" s="47"/>
      <c r="R11" s="47"/>
      <c r="S11" s="47"/>
      <c r="T11" s="47"/>
      <c r="U11" s="47"/>
    </row>
    <row r="12" spans="1:21">
      <c r="A12" s="29" t="s">
        <v>116</v>
      </c>
      <c r="B12" s="7">
        <v>54</v>
      </c>
      <c r="C12" s="7">
        <v>24</v>
      </c>
      <c r="D12" s="7">
        <v>26</v>
      </c>
      <c r="E12" s="7">
        <v>29</v>
      </c>
      <c r="F12" s="7">
        <v>19</v>
      </c>
      <c r="G12" s="7">
        <v>23</v>
      </c>
      <c r="H12" s="7">
        <v>33</v>
      </c>
      <c r="I12" s="7">
        <v>33</v>
      </c>
      <c r="J12" s="7">
        <v>42</v>
      </c>
      <c r="K12" s="7">
        <v>34</v>
      </c>
      <c r="L12" s="7">
        <v>25</v>
      </c>
      <c r="M12" s="124">
        <v>19</v>
      </c>
      <c r="N12" s="47">
        <v>24</v>
      </c>
      <c r="O12" s="47">
        <v>22</v>
      </c>
      <c r="P12" s="47"/>
      <c r="Q12" s="47"/>
      <c r="R12" s="47"/>
      <c r="S12" s="47"/>
      <c r="T12" s="47"/>
      <c r="U12" s="47"/>
    </row>
    <row r="13" spans="1:21">
      <c r="A13" s="30" t="s">
        <v>121</v>
      </c>
      <c r="B13" s="7"/>
      <c r="C13" s="7"/>
      <c r="D13" s="7"/>
      <c r="E13" s="7"/>
      <c r="F13" s="7"/>
      <c r="G13" s="7"/>
      <c r="H13" s="7"/>
      <c r="I13" s="7"/>
      <c r="J13" s="35"/>
      <c r="M13" s="124"/>
      <c r="N13" s="47"/>
      <c r="O13" s="47"/>
      <c r="P13" s="47"/>
      <c r="Q13" s="47"/>
      <c r="R13" s="47"/>
      <c r="S13" s="47"/>
      <c r="T13" s="47"/>
      <c r="U13" s="47"/>
    </row>
    <row r="14" spans="1:21">
      <c r="A14" s="29" t="s">
        <v>115</v>
      </c>
      <c r="B14" s="7">
        <v>56</v>
      </c>
      <c r="C14" s="7">
        <v>31</v>
      </c>
      <c r="D14" s="7">
        <v>54</v>
      </c>
      <c r="E14" s="7">
        <v>35</v>
      </c>
      <c r="F14" s="7">
        <v>43</v>
      </c>
      <c r="G14" s="7">
        <v>36</v>
      </c>
      <c r="H14" s="7">
        <v>39</v>
      </c>
      <c r="I14" s="7">
        <v>45</v>
      </c>
      <c r="J14" s="7">
        <v>38</v>
      </c>
      <c r="K14" s="7">
        <v>31</v>
      </c>
      <c r="L14" s="7">
        <v>33</v>
      </c>
      <c r="M14" s="124">
        <v>31</v>
      </c>
      <c r="N14" s="47">
        <v>30</v>
      </c>
      <c r="O14" s="47">
        <v>25</v>
      </c>
      <c r="P14" s="47"/>
      <c r="Q14" s="47"/>
      <c r="R14" s="47"/>
      <c r="S14" s="47"/>
      <c r="T14" s="47"/>
      <c r="U14" s="47"/>
    </row>
    <row r="15" spans="1:21">
      <c r="A15" s="29" t="s">
        <v>116</v>
      </c>
      <c r="B15" s="7">
        <v>131</v>
      </c>
      <c r="C15" s="7">
        <v>41</v>
      </c>
      <c r="D15" s="7">
        <v>38</v>
      </c>
      <c r="E15" s="7">
        <v>56</v>
      </c>
      <c r="F15" s="7">
        <v>42</v>
      </c>
      <c r="G15" s="7">
        <v>34</v>
      </c>
      <c r="H15" s="7">
        <v>39</v>
      </c>
      <c r="I15" s="7">
        <v>41</v>
      </c>
      <c r="J15" s="7">
        <v>40</v>
      </c>
      <c r="K15" s="7">
        <v>43</v>
      </c>
      <c r="L15" s="7">
        <v>32</v>
      </c>
      <c r="M15" s="124">
        <v>29</v>
      </c>
      <c r="N15" s="47">
        <v>37</v>
      </c>
      <c r="O15" s="47">
        <v>19</v>
      </c>
      <c r="P15" s="47"/>
      <c r="Q15" s="47"/>
      <c r="R15" s="47"/>
      <c r="S15" s="47"/>
      <c r="T15" s="47"/>
      <c r="U15" s="47"/>
    </row>
    <row r="16" spans="1:21">
      <c r="A16" s="30" t="s">
        <v>122</v>
      </c>
      <c r="B16" s="7"/>
      <c r="C16" s="7"/>
      <c r="D16" s="7"/>
      <c r="E16" s="7"/>
      <c r="F16" s="7"/>
      <c r="G16" s="7"/>
      <c r="H16" s="7"/>
      <c r="I16" s="7"/>
      <c r="J16" s="35"/>
      <c r="M16" s="124"/>
      <c r="N16" s="47"/>
      <c r="O16" s="47"/>
      <c r="P16" s="47"/>
      <c r="Q16" s="47"/>
      <c r="R16" s="47"/>
      <c r="S16" s="47"/>
      <c r="T16" s="47"/>
      <c r="U16" s="47"/>
    </row>
    <row r="17" spans="1:21">
      <c r="A17" s="29" t="s">
        <v>115</v>
      </c>
      <c r="B17" s="7">
        <v>181</v>
      </c>
      <c r="C17" s="7">
        <v>65</v>
      </c>
      <c r="D17" s="7">
        <v>74</v>
      </c>
      <c r="E17" s="7">
        <v>65</v>
      </c>
      <c r="F17" s="7">
        <v>70</v>
      </c>
      <c r="G17" s="7">
        <v>85</v>
      </c>
      <c r="H17" s="7">
        <v>85</v>
      </c>
      <c r="I17" s="7">
        <v>100</v>
      </c>
      <c r="J17" s="7">
        <v>95</v>
      </c>
      <c r="K17" s="7">
        <v>102</v>
      </c>
      <c r="L17" s="7">
        <v>76</v>
      </c>
      <c r="M17" s="124">
        <v>57</v>
      </c>
      <c r="N17" s="47">
        <v>60</v>
      </c>
      <c r="O17" s="47">
        <v>62</v>
      </c>
      <c r="P17" s="47"/>
      <c r="Q17" s="47"/>
      <c r="R17" s="47"/>
      <c r="S17" s="47"/>
      <c r="T17" s="47"/>
      <c r="U17" s="47"/>
    </row>
    <row r="18" spans="1:21">
      <c r="A18" s="29" t="s">
        <v>116</v>
      </c>
      <c r="B18" s="7">
        <v>341</v>
      </c>
      <c r="C18" s="7">
        <v>118</v>
      </c>
      <c r="D18" s="7">
        <v>128</v>
      </c>
      <c r="E18" s="7">
        <v>142</v>
      </c>
      <c r="F18" s="7">
        <v>145</v>
      </c>
      <c r="G18" s="7">
        <v>152</v>
      </c>
      <c r="H18" s="7">
        <v>156</v>
      </c>
      <c r="I18" s="7">
        <v>122</v>
      </c>
      <c r="J18" s="7">
        <v>163</v>
      </c>
      <c r="K18" s="7">
        <v>187</v>
      </c>
      <c r="L18" s="7">
        <v>147</v>
      </c>
      <c r="M18" s="124">
        <v>133</v>
      </c>
      <c r="N18" s="47">
        <v>111</v>
      </c>
      <c r="O18" s="47">
        <v>81</v>
      </c>
      <c r="P18" s="47"/>
      <c r="Q18" s="47"/>
      <c r="R18" s="47"/>
      <c r="S18" s="47"/>
      <c r="T18" s="47"/>
      <c r="U18" s="47"/>
    </row>
    <row r="19" spans="1:21">
      <c r="A19" s="30" t="s">
        <v>123</v>
      </c>
      <c r="B19" s="7"/>
      <c r="C19" s="7"/>
      <c r="D19" s="7"/>
      <c r="E19" s="7"/>
      <c r="F19" s="7"/>
      <c r="G19" s="7"/>
      <c r="H19" s="7"/>
      <c r="I19" s="7"/>
      <c r="J19" s="35"/>
      <c r="M19" s="124"/>
      <c r="N19" s="47"/>
      <c r="O19" s="47"/>
      <c r="P19" s="47"/>
      <c r="Q19" s="47"/>
      <c r="R19" s="47"/>
      <c r="S19" s="47"/>
      <c r="T19" s="47"/>
      <c r="U19" s="47"/>
    </row>
    <row r="20" spans="1:21">
      <c r="A20" s="29" t="s">
        <v>115</v>
      </c>
      <c r="B20" s="7">
        <v>545</v>
      </c>
      <c r="C20" s="7">
        <v>188</v>
      </c>
      <c r="D20" s="7">
        <v>158</v>
      </c>
      <c r="E20" s="7">
        <v>167</v>
      </c>
      <c r="F20" s="7">
        <v>178</v>
      </c>
      <c r="G20" s="7">
        <v>154</v>
      </c>
      <c r="H20" s="7">
        <v>173</v>
      </c>
      <c r="I20" s="7">
        <v>226</v>
      </c>
      <c r="J20" s="7">
        <v>196</v>
      </c>
      <c r="K20" s="7">
        <v>199</v>
      </c>
      <c r="L20" s="7">
        <v>161</v>
      </c>
      <c r="M20" s="124">
        <v>166</v>
      </c>
      <c r="N20" s="47">
        <v>142</v>
      </c>
      <c r="O20" s="47">
        <v>157</v>
      </c>
      <c r="P20" s="47"/>
      <c r="Q20" s="47"/>
      <c r="R20" s="47"/>
      <c r="S20" s="47"/>
      <c r="T20" s="47"/>
      <c r="U20" s="47"/>
    </row>
    <row r="21" spans="1:21">
      <c r="A21" s="29" t="s">
        <v>116</v>
      </c>
      <c r="B21" s="7">
        <v>568</v>
      </c>
      <c r="C21" s="7">
        <v>341</v>
      </c>
      <c r="D21" s="7">
        <v>310</v>
      </c>
      <c r="E21" s="7">
        <v>346</v>
      </c>
      <c r="F21" s="7">
        <v>350</v>
      </c>
      <c r="G21" s="7">
        <v>331</v>
      </c>
      <c r="H21" s="7">
        <v>327</v>
      </c>
      <c r="I21" s="7">
        <v>348</v>
      </c>
      <c r="J21" s="7">
        <v>395</v>
      </c>
      <c r="K21" s="7">
        <v>408</v>
      </c>
      <c r="L21" s="7">
        <v>368</v>
      </c>
      <c r="M21" s="124">
        <v>361</v>
      </c>
      <c r="N21" s="47">
        <v>288</v>
      </c>
      <c r="O21" s="47">
        <v>316</v>
      </c>
      <c r="P21" s="47"/>
      <c r="Q21" s="47"/>
      <c r="R21" s="47"/>
      <c r="S21" s="47"/>
      <c r="T21" s="47"/>
      <c r="U21" s="47"/>
    </row>
    <row r="22" spans="1:21">
      <c r="A22" s="30" t="s">
        <v>124</v>
      </c>
      <c r="B22" s="7"/>
      <c r="C22" s="7"/>
      <c r="D22" s="7"/>
      <c r="E22" s="7"/>
      <c r="F22" s="7"/>
      <c r="G22" s="7"/>
      <c r="H22" s="7"/>
      <c r="I22" s="7"/>
      <c r="J22" s="35"/>
      <c r="M22" s="124"/>
      <c r="N22" s="47"/>
      <c r="O22" s="47"/>
      <c r="P22" s="47"/>
      <c r="Q22" s="47"/>
      <c r="R22" s="47"/>
      <c r="S22" s="47"/>
      <c r="T22" s="47"/>
      <c r="U22" s="47"/>
    </row>
    <row r="23" spans="1:21">
      <c r="A23" s="29" t="s">
        <v>115</v>
      </c>
      <c r="B23" s="7">
        <v>722</v>
      </c>
      <c r="C23" s="7">
        <v>701</v>
      </c>
      <c r="D23" s="7">
        <v>668</v>
      </c>
      <c r="E23" s="7">
        <v>621</v>
      </c>
      <c r="F23" s="7">
        <v>664</v>
      </c>
      <c r="G23" s="7">
        <v>621</v>
      </c>
      <c r="H23" s="7">
        <v>674</v>
      </c>
      <c r="I23" s="7">
        <v>730</v>
      </c>
      <c r="J23" s="7">
        <v>597</v>
      </c>
      <c r="K23" s="7">
        <v>587</v>
      </c>
      <c r="L23" s="7">
        <v>503</v>
      </c>
      <c r="M23" s="124">
        <v>498</v>
      </c>
      <c r="N23" s="47">
        <v>407</v>
      </c>
      <c r="O23" s="47">
        <v>374</v>
      </c>
      <c r="P23" s="47"/>
      <c r="Q23" s="47"/>
      <c r="R23" s="47"/>
      <c r="S23" s="47"/>
      <c r="T23" s="47"/>
      <c r="U23" s="47"/>
    </row>
    <row r="24" spans="1:21">
      <c r="A24" s="29" t="s">
        <v>116</v>
      </c>
      <c r="B24" s="7">
        <v>668</v>
      </c>
      <c r="C24" s="7">
        <v>776</v>
      </c>
      <c r="D24" s="7">
        <v>850</v>
      </c>
      <c r="E24" s="7">
        <v>752</v>
      </c>
      <c r="F24" s="7">
        <v>790</v>
      </c>
      <c r="G24" s="7">
        <v>758</v>
      </c>
      <c r="H24" s="7">
        <v>727</v>
      </c>
      <c r="I24" s="7">
        <v>742</v>
      </c>
      <c r="J24" s="7">
        <v>825</v>
      </c>
      <c r="K24" s="7">
        <v>793</v>
      </c>
      <c r="L24" s="7">
        <v>711</v>
      </c>
      <c r="M24" s="124">
        <v>757</v>
      </c>
      <c r="N24" s="47">
        <v>617</v>
      </c>
      <c r="O24" s="47">
        <v>630</v>
      </c>
      <c r="P24" s="47"/>
      <c r="Q24" s="47"/>
      <c r="R24" s="47"/>
      <c r="S24" s="47"/>
      <c r="T24" s="47"/>
      <c r="U24" s="47"/>
    </row>
    <row r="25" spans="1:21">
      <c r="A25" s="30" t="s">
        <v>125</v>
      </c>
      <c r="B25" s="7"/>
      <c r="C25" s="7"/>
      <c r="D25" s="7"/>
      <c r="E25" s="7"/>
      <c r="F25" s="7"/>
      <c r="G25" s="7"/>
      <c r="H25" s="7"/>
      <c r="I25" s="7"/>
      <c r="J25" s="35"/>
      <c r="M25" s="124"/>
      <c r="N25" s="47"/>
      <c r="O25" s="47"/>
      <c r="P25" s="47"/>
      <c r="Q25" s="47"/>
      <c r="R25" s="47"/>
      <c r="S25" s="47"/>
      <c r="T25" s="47"/>
      <c r="U25" s="47"/>
    </row>
    <row r="26" spans="1:21">
      <c r="A26" s="29" t="s">
        <v>115</v>
      </c>
      <c r="B26" s="7">
        <v>939</v>
      </c>
      <c r="C26" s="7">
        <v>938</v>
      </c>
      <c r="D26" s="7">
        <v>1328</v>
      </c>
      <c r="E26" s="7">
        <v>1440</v>
      </c>
      <c r="F26" s="7">
        <v>1483</v>
      </c>
      <c r="G26" s="7">
        <v>1445</v>
      </c>
      <c r="H26" s="7">
        <v>1596</v>
      </c>
      <c r="I26" s="7">
        <v>1668</v>
      </c>
      <c r="J26" s="45">
        <v>1794</v>
      </c>
      <c r="K26" s="7">
        <v>1691</v>
      </c>
      <c r="L26" s="7">
        <v>1632</v>
      </c>
      <c r="M26" s="124">
        <v>1572</v>
      </c>
      <c r="N26" s="124">
        <v>1285</v>
      </c>
      <c r="O26" s="124">
        <v>1314</v>
      </c>
      <c r="P26" s="47"/>
      <c r="Q26" s="47"/>
      <c r="R26" s="47"/>
      <c r="S26" s="47"/>
      <c r="T26" s="47"/>
      <c r="U26" s="47"/>
    </row>
    <row r="27" spans="1:21">
      <c r="A27" s="29" t="s">
        <v>116</v>
      </c>
      <c r="B27" s="7">
        <v>740</v>
      </c>
      <c r="C27" s="7">
        <v>898</v>
      </c>
      <c r="D27" s="7">
        <v>1172</v>
      </c>
      <c r="E27" s="7">
        <v>1256</v>
      </c>
      <c r="F27" s="7">
        <v>1349</v>
      </c>
      <c r="G27" s="7">
        <v>1387</v>
      </c>
      <c r="H27" s="7">
        <v>1409</v>
      </c>
      <c r="I27" s="7">
        <v>1527</v>
      </c>
      <c r="J27" s="45">
        <v>1564</v>
      </c>
      <c r="K27" s="7">
        <v>1541</v>
      </c>
      <c r="L27" s="7">
        <v>1458</v>
      </c>
      <c r="M27" s="124">
        <v>1427</v>
      </c>
      <c r="N27" s="124">
        <v>1181</v>
      </c>
      <c r="O27" s="124">
        <v>1189</v>
      </c>
      <c r="P27" s="47"/>
      <c r="Q27" s="47"/>
      <c r="R27" s="47"/>
      <c r="S27" s="47"/>
      <c r="T27" s="47"/>
      <c r="U27" s="47"/>
    </row>
    <row r="28" spans="1:21" ht="22.5">
      <c r="A28" s="30" t="s">
        <v>126</v>
      </c>
      <c r="B28" s="7"/>
      <c r="C28" s="7"/>
      <c r="D28" s="7"/>
      <c r="E28" s="7"/>
      <c r="F28" s="7"/>
      <c r="G28" s="7"/>
      <c r="H28" s="7"/>
      <c r="I28" s="7"/>
      <c r="J28" s="35"/>
      <c r="M28" s="124"/>
      <c r="N28" s="124"/>
      <c r="O28" s="47"/>
      <c r="P28" s="47"/>
      <c r="Q28" s="47"/>
      <c r="R28" s="47"/>
      <c r="S28" s="47"/>
      <c r="T28" s="47"/>
      <c r="U28" s="47"/>
    </row>
    <row r="29" spans="1:21">
      <c r="A29" s="29" t="s">
        <v>115</v>
      </c>
      <c r="B29" s="7">
        <v>453</v>
      </c>
      <c r="C29" s="7">
        <v>1407</v>
      </c>
      <c r="D29" s="7">
        <v>1575</v>
      </c>
      <c r="E29" s="7">
        <v>1667</v>
      </c>
      <c r="F29" s="7">
        <v>1565</v>
      </c>
      <c r="G29" s="7">
        <v>1674</v>
      </c>
      <c r="H29" s="7">
        <v>1837</v>
      </c>
      <c r="I29" s="7">
        <v>2082</v>
      </c>
      <c r="J29" s="45">
        <v>2139</v>
      </c>
      <c r="K29" s="7">
        <v>2290</v>
      </c>
      <c r="L29" s="7">
        <v>2656</v>
      </c>
      <c r="M29" s="124">
        <v>2727</v>
      </c>
      <c r="N29" s="124">
        <v>2327</v>
      </c>
      <c r="O29" s="124">
        <v>2373</v>
      </c>
      <c r="P29" s="47"/>
      <c r="Q29" s="47"/>
      <c r="R29" s="47"/>
      <c r="S29" s="47"/>
      <c r="T29" s="47"/>
      <c r="U29" s="47"/>
    </row>
    <row r="30" spans="1:21">
      <c r="A30" s="90" t="s">
        <v>116</v>
      </c>
      <c r="B30" s="8">
        <v>415</v>
      </c>
      <c r="C30" s="8">
        <v>1388</v>
      </c>
      <c r="D30" s="8">
        <v>1438</v>
      </c>
      <c r="E30" s="8">
        <v>1482</v>
      </c>
      <c r="F30" s="8">
        <v>1474</v>
      </c>
      <c r="G30" s="8">
        <v>1698</v>
      </c>
      <c r="H30" s="8">
        <v>1736</v>
      </c>
      <c r="I30" s="8">
        <v>1788</v>
      </c>
      <c r="J30" s="95">
        <v>2005</v>
      </c>
      <c r="K30" s="95">
        <v>2165</v>
      </c>
      <c r="L30" s="95">
        <v>2400</v>
      </c>
      <c r="M30" s="138">
        <v>2586</v>
      </c>
      <c r="N30" s="138">
        <v>2006</v>
      </c>
      <c r="O30" s="138">
        <v>2187</v>
      </c>
      <c r="P30" s="47"/>
      <c r="Q30" s="47"/>
      <c r="R30" s="47"/>
      <c r="S30" s="47"/>
      <c r="T30" s="47"/>
      <c r="U30" s="47"/>
    </row>
  </sheetData>
  <mergeCells count="2">
    <mergeCell ref="A1:O1"/>
    <mergeCell ref="A2:O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79998168889431442"/>
  </sheetPr>
  <dimension ref="A1:O19"/>
  <sheetViews>
    <sheetView workbookViewId="0">
      <pane ySplit="4" topLeftCell="A5" activePane="bottomLeft" state="frozen"/>
      <selection pane="bottomLeft" activeCell="A2" sqref="A2:A4"/>
    </sheetView>
  </sheetViews>
  <sheetFormatPr defaultRowHeight="12.75"/>
  <cols>
    <col min="1" max="1" width="34.28515625" customWidth="1"/>
    <col min="2" max="4" width="7.140625" customWidth="1"/>
    <col min="5" max="10" width="6.85546875" customWidth="1"/>
  </cols>
  <sheetData>
    <row r="1" spans="1:14" ht="52.15" customHeight="1">
      <c r="A1" s="321" t="s">
        <v>391</v>
      </c>
      <c r="B1" s="321"/>
      <c r="C1" s="321"/>
      <c r="D1" s="321"/>
      <c r="E1" s="321"/>
      <c r="F1" s="321"/>
      <c r="G1" s="321"/>
      <c r="H1" s="321"/>
      <c r="I1" s="321"/>
      <c r="J1" s="321"/>
    </row>
    <row r="2" spans="1:14">
      <c r="A2" s="340"/>
      <c r="B2" s="325" t="s">
        <v>127</v>
      </c>
      <c r="C2" s="325"/>
      <c r="D2" s="325"/>
      <c r="E2" s="354" t="s">
        <v>128</v>
      </c>
      <c r="F2" s="355"/>
      <c r="G2" s="355"/>
      <c r="H2" s="355"/>
      <c r="I2" s="355"/>
      <c r="J2" s="355"/>
    </row>
    <row r="3" spans="1:14">
      <c r="A3" s="353"/>
      <c r="B3" s="325"/>
      <c r="C3" s="325"/>
      <c r="D3" s="325"/>
      <c r="E3" s="354" t="s">
        <v>129</v>
      </c>
      <c r="F3" s="355"/>
      <c r="G3" s="356"/>
      <c r="H3" s="355" t="s">
        <v>130</v>
      </c>
      <c r="I3" s="355"/>
      <c r="J3" s="355"/>
    </row>
    <row r="4" spans="1:14">
      <c r="A4" s="341"/>
      <c r="B4" s="2">
        <v>2019</v>
      </c>
      <c r="C4" s="78">
        <v>2020</v>
      </c>
      <c r="D4" s="78">
        <v>2021</v>
      </c>
      <c r="E4" s="2">
        <v>2019</v>
      </c>
      <c r="F4" s="78">
        <v>2020</v>
      </c>
      <c r="G4" s="78">
        <v>2021</v>
      </c>
      <c r="H4" s="2">
        <v>2018</v>
      </c>
      <c r="I4" s="2">
        <v>2019</v>
      </c>
      <c r="J4" s="78">
        <v>2021</v>
      </c>
    </row>
    <row r="5" spans="1:14">
      <c r="A5" s="93" t="s">
        <v>131</v>
      </c>
      <c r="B5" s="28">
        <v>13713</v>
      </c>
      <c r="C5" s="223">
        <v>9174</v>
      </c>
      <c r="D5" s="294">
        <v>10065</v>
      </c>
      <c r="E5" s="96">
        <v>5032</v>
      </c>
      <c r="F5" s="223">
        <v>3259</v>
      </c>
      <c r="G5" s="294">
        <v>3624</v>
      </c>
      <c r="H5" s="125">
        <v>8681</v>
      </c>
      <c r="I5" s="223">
        <v>5915</v>
      </c>
      <c r="J5" s="294">
        <v>6441</v>
      </c>
      <c r="K5" s="98"/>
      <c r="L5" s="98"/>
      <c r="M5" s="98"/>
    </row>
    <row r="6" spans="1:14">
      <c r="A6" s="5" t="s">
        <v>337</v>
      </c>
      <c r="B6" s="12">
        <v>590</v>
      </c>
      <c r="C6" s="124">
        <v>394</v>
      </c>
      <c r="D6" s="47">
        <v>364</v>
      </c>
      <c r="E6" s="12">
        <v>175</v>
      </c>
      <c r="F6" s="124">
        <v>108</v>
      </c>
      <c r="G6" s="47">
        <v>98</v>
      </c>
      <c r="H6" s="124">
        <v>415</v>
      </c>
      <c r="I6" s="124">
        <v>286</v>
      </c>
      <c r="J6" s="47">
        <v>266</v>
      </c>
      <c r="K6" s="98"/>
      <c r="L6" s="98"/>
      <c r="M6" s="98"/>
      <c r="N6" s="98"/>
    </row>
    <row r="7" spans="1:14" ht="33.75">
      <c r="A7" s="5" t="s">
        <v>263</v>
      </c>
      <c r="B7" s="65">
        <v>2647</v>
      </c>
      <c r="C7" s="154">
        <v>1869</v>
      </c>
      <c r="D7" s="154">
        <v>1974</v>
      </c>
      <c r="E7" s="66">
        <v>1077</v>
      </c>
      <c r="F7" s="154">
        <v>778</v>
      </c>
      <c r="G7" s="112">
        <v>802</v>
      </c>
      <c r="H7" s="154">
        <v>1570</v>
      </c>
      <c r="I7" s="154">
        <v>1091</v>
      </c>
      <c r="J7" s="154">
        <v>1172</v>
      </c>
      <c r="K7" s="98"/>
      <c r="L7" s="98"/>
      <c r="M7" s="98"/>
    </row>
    <row r="8" spans="1:14" ht="33.75">
      <c r="A8" s="5" t="s">
        <v>338</v>
      </c>
      <c r="B8" s="160">
        <v>644</v>
      </c>
      <c r="C8" s="154">
        <v>511</v>
      </c>
      <c r="D8" s="112">
        <v>567</v>
      </c>
      <c r="E8" s="160">
        <v>226</v>
      </c>
      <c r="F8" s="154">
        <v>195</v>
      </c>
      <c r="G8" s="112">
        <v>202</v>
      </c>
      <c r="H8" s="154">
        <v>418</v>
      </c>
      <c r="I8" s="154">
        <v>316</v>
      </c>
      <c r="J8" s="112">
        <v>365</v>
      </c>
      <c r="K8" s="98"/>
      <c r="L8" s="98"/>
      <c r="M8" s="98"/>
    </row>
    <row r="9" spans="1:14" ht="45">
      <c r="A9" s="5" t="s">
        <v>245</v>
      </c>
      <c r="B9" s="65">
        <v>772</v>
      </c>
      <c r="C9" s="154">
        <v>533</v>
      </c>
      <c r="D9" s="112">
        <v>646</v>
      </c>
      <c r="E9" s="65">
        <v>312</v>
      </c>
      <c r="F9" s="154">
        <v>173</v>
      </c>
      <c r="G9" s="112">
        <v>257</v>
      </c>
      <c r="H9" s="154">
        <v>460</v>
      </c>
      <c r="I9" s="154">
        <v>360</v>
      </c>
      <c r="J9" s="112">
        <v>389</v>
      </c>
      <c r="K9" s="98"/>
      <c r="L9" s="98"/>
      <c r="M9" s="98"/>
    </row>
    <row r="10" spans="1:14" ht="33.75">
      <c r="A10" s="5" t="s">
        <v>408</v>
      </c>
      <c r="B10" s="160">
        <v>903</v>
      </c>
      <c r="C10" s="154">
        <v>695</v>
      </c>
      <c r="D10" s="112">
        <v>754</v>
      </c>
      <c r="E10" s="160">
        <v>283</v>
      </c>
      <c r="F10" s="154">
        <v>243</v>
      </c>
      <c r="G10" s="112">
        <v>288</v>
      </c>
      <c r="H10" s="154">
        <v>620</v>
      </c>
      <c r="I10" s="154">
        <v>452</v>
      </c>
      <c r="J10" s="112">
        <v>466</v>
      </c>
      <c r="K10" s="98"/>
      <c r="L10" s="98"/>
      <c r="M10" s="98"/>
    </row>
    <row r="11" spans="1:14" ht="33.75">
      <c r="A11" s="5" t="s">
        <v>339</v>
      </c>
      <c r="B11" s="65">
        <v>651</v>
      </c>
      <c r="C11" s="154">
        <v>368</v>
      </c>
      <c r="D11" s="112">
        <v>444</v>
      </c>
      <c r="E11" s="65">
        <v>151</v>
      </c>
      <c r="F11" s="154">
        <v>111</v>
      </c>
      <c r="G11" s="112">
        <v>135</v>
      </c>
      <c r="H11" s="154">
        <v>500</v>
      </c>
      <c r="I11" s="154">
        <v>257</v>
      </c>
      <c r="J11" s="112">
        <v>309</v>
      </c>
      <c r="K11" s="98"/>
      <c r="L11" s="98"/>
      <c r="M11" s="98"/>
    </row>
    <row r="12" spans="1:14" ht="33.75">
      <c r="A12" s="5" t="s">
        <v>246</v>
      </c>
      <c r="B12" s="160">
        <v>2417</v>
      </c>
      <c r="C12" s="154">
        <v>1625</v>
      </c>
      <c r="D12" s="112">
        <v>1807</v>
      </c>
      <c r="E12" s="66">
        <v>863</v>
      </c>
      <c r="F12" s="154">
        <v>628</v>
      </c>
      <c r="G12" s="112">
        <v>688</v>
      </c>
      <c r="H12" s="154">
        <v>1554</v>
      </c>
      <c r="I12" s="154">
        <v>997</v>
      </c>
      <c r="J12" s="154">
        <v>1119</v>
      </c>
      <c r="K12" s="98"/>
      <c r="L12" s="98"/>
      <c r="M12" s="98"/>
    </row>
    <row r="13" spans="1:14" ht="33.75">
      <c r="A13" s="5" t="s">
        <v>407</v>
      </c>
      <c r="B13" s="65">
        <v>371</v>
      </c>
      <c r="C13" s="154">
        <v>127</v>
      </c>
      <c r="D13" s="112">
        <v>128</v>
      </c>
      <c r="E13" s="65">
        <v>164</v>
      </c>
      <c r="F13" s="154">
        <v>39</v>
      </c>
      <c r="G13" s="112">
        <v>42</v>
      </c>
      <c r="H13" s="154">
        <v>207</v>
      </c>
      <c r="I13" s="154">
        <v>88</v>
      </c>
      <c r="J13" s="112">
        <v>86</v>
      </c>
      <c r="K13" s="98"/>
      <c r="L13" s="98"/>
      <c r="M13" s="98"/>
    </row>
    <row r="14" spans="1:14" ht="33.75">
      <c r="A14" s="5" t="s">
        <v>248</v>
      </c>
      <c r="B14" s="160">
        <v>876</v>
      </c>
      <c r="C14" s="154">
        <v>472</v>
      </c>
      <c r="D14" s="112">
        <v>458</v>
      </c>
      <c r="E14" s="160">
        <v>302</v>
      </c>
      <c r="F14" s="154">
        <v>148</v>
      </c>
      <c r="G14" s="112">
        <v>134</v>
      </c>
      <c r="H14" s="154">
        <v>574</v>
      </c>
      <c r="I14" s="154">
        <v>324</v>
      </c>
      <c r="J14" s="112">
        <v>324</v>
      </c>
      <c r="K14" s="98"/>
      <c r="L14" s="98"/>
      <c r="M14" s="98"/>
    </row>
    <row r="15" spans="1:14" ht="67.5">
      <c r="A15" s="5" t="s">
        <v>260</v>
      </c>
      <c r="B15" s="65" t="s">
        <v>340</v>
      </c>
      <c r="C15" s="182" t="s">
        <v>390</v>
      </c>
      <c r="D15" s="207" t="s">
        <v>435</v>
      </c>
      <c r="E15" s="65" t="s">
        <v>341</v>
      </c>
      <c r="F15" s="65" t="s">
        <v>364</v>
      </c>
      <c r="G15" s="194" t="s">
        <v>434</v>
      </c>
      <c r="H15" s="207" t="s">
        <v>342</v>
      </c>
      <c r="I15" s="207" t="s">
        <v>365</v>
      </c>
      <c r="J15" s="207" t="s">
        <v>436</v>
      </c>
      <c r="K15" s="98"/>
      <c r="L15" s="207"/>
      <c r="M15" s="194"/>
    </row>
    <row r="16" spans="1:14" ht="45">
      <c r="A16" s="5" t="s">
        <v>343</v>
      </c>
      <c r="B16" s="160">
        <v>843</v>
      </c>
      <c r="C16" s="154">
        <v>625</v>
      </c>
      <c r="D16" s="112">
        <v>657</v>
      </c>
      <c r="E16" s="160">
        <v>336</v>
      </c>
      <c r="F16" s="154">
        <v>218</v>
      </c>
      <c r="G16" s="112">
        <v>215</v>
      </c>
      <c r="H16" s="154">
        <v>507</v>
      </c>
      <c r="I16" s="154">
        <v>407</v>
      </c>
      <c r="J16" s="112">
        <v>442</v>
      </c>
      <c r="K16" s="98"/>
      <c r="L16" s="98"/>
      <c r="M16" s="98"/>
    </row>
    <row r="17" spans="1:15" ht="13.9" customHeight="1">
      <c r="A17" s="238" t="s">
        <v>132</v>
      </c>
      <c r="B17" s="289">
        <v>984</v>
      </c>
      <c r="C17" s="138">
        <v>497</v>
      </c>
      <c r="D17" s="109">
        <v>624</v>
      </c>
      <c r="E17" s="95">
        <v>444</v>
      </c>
      <c r="F17" s="138">
        <v>171</v>
      </c>
      <c r="G17" s="109">
        <v>249</v>
      </c>
      <c r="H17" s="138">
        <v>540</v>
      </c>
      <c r="I17" s="138">
        <v>326</v>
      </c>
      <c r="J17" s="109">
        <v>375</v>
      </c>
      <c r="K17" s="98"/>
      <c r="L17" s="98"/>
      <c r="M17" s="98"/>
      <c r="O17" s="98"/>
    </row>
    <row r="18" spans="1:15" ht="5.45" customHeight="1"/>
    <row r="19" spans="1:15" ht="69" customHeight="1">
      <c r="A19" s="352" t="s">
        <v>437</v>
      </c>
      <c r="B19" s="352"/>
      <c r="C19" s="352"/>
      <c r="D19" s="352"/>
      <c r="E19" s="352"/>
      <c r="F19" s="352"/>
      <c r="G19" s="352"/>
      <c r="H19" s="352"/>
      <c r="I19" s="352"/>
      <c r="J19" s="352"/>
    </row>
  </sheetData>
  <mergeCells count="7">
    <mergeCell ref="A19:J19"/>
    <mergeCell ref="A1:J1"/>
    <mergeCell ref="A2:A4"/>
    <mergeCell ref="B2:D3"/>
    <mergeCell ref="E2:J2"/>
    <mergeCell ref="E3:G3"/>
    <mergeCell ref="H3:J3"/>
  </mergeCell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79998168889431442"/>
  </sheetPr>
  <dimension ref="A1:P29"/>
  <sheetViews>
    <sheetView workbookViewId="0">
      <pane ySplit="3" topLeftCell="A4" activePane="bottomLeft" state="frozen"/>
      <selection pane="bottomLeft" activeCell="A2" sqref="A2:A3"/>
    </sheetView>
  </sheetViews>
  <sheetFormatPr defaultRowHeight="12.75"/>
  <cols>
    <col min="1" max="1" width="47.28515625" customWidth="1"/>
    <col min="2" max="7" width="6.85546875" customWidth="1"/>
    <col min="8" max="8" width="8.7109375" customWidth="1"/>
  </cols>
  <sheetData>
    <row r="1" spans="1:16" ht="54" customHeight="1">
      <c r="A1" s="321" t="s">
        <v>429</v>
      </c>
      <c r="B1" s="357"/>
      <c r="C1" s="357"/>
      <c r="D1" s="357"/>
      <c r="E1" s="357"/>
      <c r="F1" s="357"/>
      <c r="G1" s="357"/>
    </row>
    <row r="2" spans="1:16" ht="73.900000000000006" customHeight="1">
      <c r="A2" s="323"/>
      <c r="B2" s="326" t="s">
        <v>133</v>
      </c>
      <c r="C2" s="342"/>
      <c r="D2" s="343"/>
      <c r="E2" s="326" t="s">
        <v>134</v>
      </c>
      <c r="F2" s="342"/>
      <c r="G2" s="342"/>
    </row>
    <row r="3" spans="1:16" ht="12.75" customHeight="1">
      <c r="A3" s="324"/>
      <c r="B3" s="2">
        <v>2019</v>
      </c>
      <c r="C3" s="78">
        <v>2020</v>
      </c>
      <c r="D3" s="78">
        <v>2021</v>
      </c>
      <c r="E3" s="2">
        <v>2018</v>
      </c>
      <c r="F3" s="2">
        <v>2019</v>
      </c>
      <c r="G3" s="78">
        <v>2021</v>
      </c>
    </row>
    <row r="4" spans="1:16">
      <c r="A4" s="97" t="s">
        <v>131</v>
      </c>
      <c r="B4" s="101">
        <v>1444</v>
      </c>
      <c r="C4" s="223">
        <v>1243</v>
      </c>
      <c r="D4" s="294">
        <v>1478</v>
      </c>
      <c r="E4" s="273">
        <v>2.5</v>
      </c>
      <c r="F4" s="274">
        <v>2.2000000000000002</v>
      </c>
      <c r="G4" s="273">
        <f>D4/563019*1000</f>
        <v>2.6251334324418893</v>
      </c>
      <c r="H4" s="107"/>
      <c r="I4" s="223"/>
      <c r="J4" s="274"/>
      <c r="P4" s="133"/>
    </row>
    <row r="5" spans="1:16">
      <c r="A5" s="5" t="s">
        <v>111</v>
      </c>
      <c r="B5" s="48">
        <v>68</v>
      </c>
      <c r="C5" s="47">
        <v>67</v>
      </c>
      <c r="D5" s="47">
        <v>73</v>
      </c>
      <c r="E5" s="60">
        <v>0.1</v>
      </c>
      <c r="F5" s="47">
        <v>0.1</v>
      </c>
      <c r="G5" s="60">
        <f t="shared" ref="G5:G22" si="0">D5/563019*1000</f>
        <v>0.12965814652791469</v>
      </c>
      <c r="H5" s="86"/>
      <c r="I5" s="47"/>
      <c r="J5" s="47"/>
    </row>
    <row r="6" spans="1:16" ht="67.5">
      <c r="A6" s="80" t="s">
        <v>290</v>
      </c>
      <c r="B6" s="208" t="s">
        <v>345</v>
      </c>
      <c r="C6" s="208" t="s">
        <v>366</v>
      </c>
      <c r="D6" s="194" t="s">
        <v>430</v>
      </c>
      <c r="E6" s="217" t="s">
        <v>346</v>
      </c>
      <c r="F6" s="217" t="s">
        <v>346</v>
      </c>
      <c r="G6" s="217" t="s">
        <v>431</v>
      </c>
      <c r="I6" s="208"/>
      <c r="J6" s="112"/>
    </row>
    <row r="7" spans="1:16" ht="45">
      <c r="A7" s="80" t="s">
        <v>344</v>
      </c>
      <c r="B7" s="209">
        <v>87</v>
      </c>
      <c r="C7" s="112">
        <v>74</v>
      </c>
      <c r="D7" s="112">
        <v>121</v>
      </c>
      <c r="E7" s="136">
        <v>0.2</v>
      </c>
      <c r="F7" s="112">
        <v>0.1</v>
      </c>
      <c r="G7" s="136">
        <f t="shared" si="0"/>
        <v>0.21491281821750241</v>
      </c>
      <c r="I7" s="112"/>
      <c r="J7" s="112"/>
    </row>
    <row r="8" spans="1:16" ht="33.75">
      <c r="A8" s="11" t="s">
        <v>347</v>
      </c>
      <c r="B8" s="177">
        <v>67</v>
      </c>
      <c r="C8" s="112">
        <v>60</v>
      </c>
      <c r="D8" s="112">
        <v>93</v>
      </c>
      <c r="E8" s="136">
        <v>0.1</v>
      </c>
      <c r="F8" s="112">
        <v>0.1</v>
      </c>
      <c r="G8" s="136">
        <f t="shared" si="0"/>
        <v>0.16518092639857623</v>
      </c>
      <c r="J8" s="86"/>
    </row>
    <row r="9" spans="1:16" ht="33.75">
      <c r="A9" s="5" t="s">
        <v>245</v>
      </c>
      <c r="B9" s="160">
        <v>388</v>
      </c>
      <c r="C9" s="112">
        <v>326</v>
      </c>
      <c r="D9" s="112">
        <v>463</v>
      </c>
      <c r="E9" s="136">
        <v>0.7</v>
      </c>
      <c r="F9" s="112">
        <v>0.6</v>
      </c>
      <c r="G9" s="136">
        <f t="shared" si="0"/>
        <v>0.82235235400581508</v>
      </c>
      <c r="I9" s="112"/>
      <c r="J9" s="112"/>
    </row>
    <row r="10" spans="1:16" ht="33.75">
      <c r="A10" s="11" t="s">
        <v>348</v>
      </c>
      <c r="B10" s="160">
        <v>227</v>
      </c>
      <c r="C10" s="112">
        <v>179</v>
      </c>
      <c r="D10" s="112">
        <v>218</v>
      </c>
      <c r="E10" s="136">
        <v>0.4</v>
      </c>
      <c r="F10" s="112">
        <v>0.3</v>
      </c>
      <c r="G10" s="136">
        <f t="shared" si="0"/>
        <v>0.38719830059021099</v>
      </c>
      <c r="J10" s="86"/>
    </row>
    <row r="11" spans="1:16" ht="33.75">
      <c r="A11" s="5" t="s">
        <v>349</v>
      </c>
      <c r="B11" s="160">
        <v>205</v>
      </c>
      <c r="C11" s="112">
        <v>193</v>
      </c>
      <c r="D11" s="112">
        <v>194</v>
      </c>
      <c r="E11" s="136">
        <v>0.4</v>
      </c>
      <c r="F11" s="112">
        <v>0.3</v>
      </c>
      <c r="G11" s="136">
        <f t="shared" si="0"/>
        <v>0.3445709647454171</v>
      </c>
      <c r="I11" s="112"/>
      <c r="J11" s="112"/>
    </row>
    <row r="12" spans="1:16" ht="33.75">
      <c r="A12" s="11" t="s">
        <v>350</v>
      </c>
      <c r="B12" s="160">
        <v>47</v>
      </c>
      <c r="C12" s="112">
        <v>58</v>
      </c>
      <c r="D12" s="112">
        <v>40</v>
      </c>
      <c r="E12" s="136">
        <v>0.1</v>
      </c>
      <c r="F12" s="112">
        <v>0.1</v>
      </c>
      <c r="G12" s="136">
        <f t="shared" si="0"/>
        <v>7.1045559741323108E-2</v>
      </c>
      <c r="J12" s="86"/>
    </row>
    <row r="13" spans="1:16" ht="33.75">
      <c r="A13" s="5" t="s">
        <v>339</v>
      </c>
      <c r="B13" s="209">
        <v>57</v>
      </c>
      <c r="C13" s="112">
        <v>39</v>
      </c>
      <c r="D13" s="112">
        <v>55</v>
      </c>
      <c r="E13" s="136">
        <v>0.1</v>
      </c>
      <c r="F13" s="112">
        <v>0.1</v>
      </c>
      <c r="G13" s="136">
        <f t="shared" si="0"/>
        <v>9.7687644644319296E-2</v>
      </c>
      <c r="I13" s="112"/>
      <c r="J13" s="112"/>
    </row>
    <row r="14" spans="1:16" ht="33.75">
      <c r="A14" s="5" t="s">
        <v>351</v>
      </c>
      <c r="B14" s="209">
        <v>47</v>
      </c>
      <c r="C14" s="112">
        <v>35</v>
      </c>
      <c r="D14" s="112">
        <v>52</v>
      </c>
      <c r="E14" s="136">
        <v>0.1</v>
      </c>
      <c r="F14" s="112">
        <v>0.1</v>
      </c>
      <c r="G14" s="136">
        <f t="shared" si="0"/>
        <v>9.2359227663720053E-2</v>
      </c>
      <c r="I14" s="112"/>
      <c r="J14" s="112"/>
    </row>
    <row r="15" spans="1:16" ht="33.75">
      <c r="A15" s="5" t="s">
        <v>246</v>
      </c>
      <c r="B15" s="209">
        <v>9</v>
      </c>
      <c r="C15" s="112">
        <v>15</v>
      </c>
      <c r="D15" s="112">
        <v>9</v>
      </c>
      <c r="E15" s="218">
        <v>0.02</v>
      </c>
      <c r="F15" s="112">
        <v>0.03</v>
      </c>
      <c r="G15" s="218">
        <v>0.02</v>
      </c>
      <c r="I15" s="112"/>
      <c r="J15" s="112"/>
    </row>
    <row r="16" spans="1:16" ht="33.75">
      <c r="A16" s="5" t="s">
        <v>247</v>
      </c>
      <c r="B16" s="209">
        <v>12</v>
      </c>
      <c r="C16" s="112">
        <v>8</v>
      </c>
      <c r="D16" s="112">
        <v>18</v>
      </c>
      <c r="E16" s="218">
        <v>0.02</v>
      </c>
      <c r="F16" s="112">
        <v>0.01</v>
      </c>
      <c r="G16" s="218">
        <v>0.03</v>
      </c>
      <c r="I16" s="112"/>
      <c r="J16" s="112"/>
    </row>
    <row r="17" spans="1:10" ht="33.75">
      <c r="A17" s="11" t="s">
        <v>352</v>
      </c>
      <c r="B17" s="209">
        <v>6</v>
      </c>
      <c r="C17" s="112">
        <v>7</v>
      </c>
      <c r="D17" s="112">
        <v>15</v>
      </c>
      <c r="E17" s="218">
        <v>0.01</v>
      </c>
      <c r="F17" s="112">
        <v>0.01</v>
      </c>
      <c r="G17" s="218">
        <v>0.03</v>
      </c>
      <c r="J17" s="86"/>
    </row>
    <row r="18" spans="1:10" ht="33.75">
      <c r="A18" s="5" t="s">
        <v>248</v>
      </c>
      <c r="B18" s="209">
        <v>14</v>
      </c>
      <c r="C18" s="112">
        <v>16</v>
      </c>
      <c r="D18" s="112">
        <v>17</v>
      </c>
      <c r="E18" s="218">
        <v>0.02</v>
      </c>
      <c r="F18" s="112">
        <v>0.03</v>
      </c>
      <c r="G18" s="218">
        <v>0.03</v>
      </c>
      <c r="I18" s="112"/>
      <c r="J18" s="112"/>
    </row>
    <row r="19" spans="1:10" ht="33.75">
      <c r="A19" s="80" t="s">
        <v>353</v>
      </c>
      <c r="B19" s="209">
        <v>17</v>
      </c>
      <c r="C19" s="112">
        <v>13</v>
      </c>
      <c r="D19" s="112">
        <v>9</v>
      </c>
      <c r="E19" s="218">
        <v>0.03</v>
      </c>
      <c r="F19" s="112">
        <v>0.02</v>
      </c>
      <c r="G19" s="218">
        <v>0.02</v>
      </c>
      <c r="I19" s="112"/>
      <c r="J19" s="112"/>
    </row>
    <row r="20" spans="1:10" ht="45">
      <c r="A20" s="80" t="s">
        <v>354</v>
      </c>
      <c r="B20" s="160">
        <v>361</v>
      </c>
      <c r="C20" s="112">
        <v>293</v>
      </c>
      <c r="D20" s="112">
        <v>323</v>
      </c>
      <c r="E20" s="136">
        <v>0.6</v>
      </c>
      <c r="F20" s="112">
        <v>0.5</v>
      </c>
      <c r="G20" s="136">
        <f t="shared" si="0"/>
        <v>0.57369289491118425</v>
      </c>
      <c r="I20" s="112"/>
      <c r="J20" s="112"/>
    </row>
    <row r="21" spans="1:10" ht="33.75">
      <c r="A21" s="5" t="s">
        <v>355</v>
      </c>
      <c r="B21" s="209">
        <v>38</v>
      </c>
      <c r="C21" s="112">
        <v>33</v>
      </c>
      <c r="D21" s="112">
        <v>24</v>
      </c>
      <c r="E21" s="136">
        <v>0.1</v>
      </c>
      <c r="F21" s="112">
        <v>0.1</v>
      </c>
      <c r="G21" s="136">
        <f t="shared" si="0"/>
        <v>4.2627335844793876E-2</v>
      </c>
      <c r="I21" s="112"/>
      <c r="J21" s="112"/>
    </row>
    <row r="22" spans="1:10">
      <c r="A22" s="61" t="s">
        <v>135</v>
      </c>
      <c r="B22" s="49">
        <v>118</v>
      </c>
      <c r="C22" s="109">
        <v>107</v>
      </c>
      <c r="D22" s="109">
        <v>102</v>
      </c>
      <c r="E22" s="114">
        <v>0.2</v>
      </c>
      <c r="F22" s="109">
        <v>0.2</v>
      </c>
      <c r="G22" s="114">
        <f t="shared" si="0"/>
        <v>0.18116617734037396</v>
      </c>
      <c r="H22" s="98"/>
      <c r="I22" s="112"/>
      <c r="J22" s="86"/>
    </row>
    <row r="23" spans="1:10" ht="5.45" customHeight="1"/>
    <row r="24" spans="1:10" ht="66" customHeight="1">
      <c r="A24" s="352" t="s">
        <v>428</v>
      </c>
      <c r="B24" s="352"/>
      <c r="C24" s="352"/>
      <c r="D24" s="352"/>
      <c r="E24" s="352"/>
      <c r="F24" s="352"/>
      <c r="G24" s="352"/>
      <c r="H24" s="254"/>
      <c r="I24" s="254"/>
      <c r="J24" s="254"/>
    </row>
    <row r="29" spans="1:10">
      <c r="B29" s="98"/>
    </row>
  </sheetData>
  <mergeCells count="5">
    <mergeCell ref="A1:G1"/>
    <mergeCell ref="A2:A3"/>
    <mergeCell ref="B2:D2"/>
    <mergeCell ref="E2:G2"/>
    <mergeCell ref="A24:G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N39"/>
  <sheetViews>
    <sheetView workbookViewId="0">
      <selection activeCell="N13" sqref="N13"/>
    </sheetView>
  </sheetViews>
  <sheetFormatPr defaultRowHeight="12.75"/>
  <cols>
    <col min="1" max="1" width="16.28515625" customWidth="1"/>
    <col min="2" max="7" width="6.7109375" customWidth="1"/>
    <col min="8" max="14" width="6.5703125" customWidth="1"/>
  </cols>
  <sheetData>
    <row r="1" spans="1:8" ht="37.5" customHeight="1">
      <c r="A1" s="318" t="s">
        <v>4</v>
      </c>
      <c r="B1" s="318"/>
      <c r="C1" s="318"/>
      <c r="D1" s="318"/>
      <c r="E1" s="318"/>
      <c r="F1" s="318"/>
      <c r="G1" s="318"/>
      <c r="H1" s="318"/>
    </row>
    <row r="2" spans="1:8">
      <c r="A2" s="20"/>
      <c r="B2" s="20"/>
      <c r="C2" s="20"/>
      <c r="D2" s="20"/>
      <c r="E2" s="20"/>
      <c r="F2" s="20"/>
    </row>
    <row r="3" spans="1:8">
      <c r="A3" s="20"/>
      <c r="B3" s="20"/>
      <c r="C3" s="20"/>
      <c r="D3" s="20"/>
      <c r="E3" s="20"/>
      <c r="F3" s="20"/>
    </row>
    <row r="4" spans="1:8">
      <c r="A4" s="20"/>
      <c r="B4" s="20"/>
      <c r="C4" s="20"/>
      <c r="D4" s="20"/>
      <c r="E4" s="20"/>
      <c r="F4" s="20"/>
    </row>
    <row r="5" spans="1:8">
      <c r="A5" s="20"/>
      <c r="B5" s="20"/>
      <c r="C5" s="20"/>
      <c r="D5" s="20"/>
      <c r="E5" s="20"/>
      <c r="F5" s="20"/>
    </row>
    <row r="6" spans="1:8">
      <c r="A6" s="20"/>
      <c r="B6" s="20"/>
      <c r="C6" s="20"/>
      <c r="D6" s="20"/>
      <c r="E6" s="20"/>
      <c r="F6" s="20"/>
    </row>
    <row r="7" spans="1:8">
      <c r="A7" s="20"/>
      <c r="B7" s="20"/>
      <c r="C7" s="20"/>
      <c r="D7" s="20"/>
      <c r="E7" s="20"/>
      <c r="F7" s="20"/>
    </row>
    <row r="8" spans="1:8">
      <c r="A8" s="20"/>
      <c r="B8" s="20"/>
      <c r="C8" s="20"/>
      <c r="D8" s="20"/>
      <c r="E8" s="20"/>
      <c r="F8" s="20"/>
    </row>
    <row r="9" spans="1:8">
      <c r="A9" s="20"/>
      <c r="B9" s="20"/>
      <c r="C9" s="20"/>
      <c r="D9" s="20"/>
      <c r="E9" s="20"/>
      <c r="F9" s="20"/>
    </row>
    <row r="10" spans="1:8">
      <c r="A10" s="20"/>
      <c r="B10" s="20"/>
      <c r="C10" s="20"/>
      <c r="D10" s="20"/>
      <c r="E10" s="20"/>
      <c r="F10" s="20"/>
    </row>
    <row r="11" spans="1:8">
      <c r="A11" s="20"/>
      <c r="B11" s="20"/>
      <c r="C11" s="20"/>
      <c r="D11" s="20"/>
      <c r="E11" s="20"/>
      <c r="F11" s="20"/>
    </row>
    <row r="12" spans="1:8">
      <c r="A12" s="20"/>
      <c r="B12" s="20"/>
      <c r="C12" s="20"/>
      <c r="D12" s="20"/>
      <c r="E12" s="20"/>
      <c r="F12" s="20"/>
    </row>
    <row r="13" spans="1:8">
      <c r="A13" s="20"/>
      <c r="B13" s="20"/>
      <c r="C13" s="20"/>
      <c r="D13" s="20"/>
      <c r="E13" s="20"/>
      <c r="F13" s="20"/>
    </row>
    <row r="14" spans="1:8">
      <c r="A14" s="20"/>
      <c r="B14" s="20"/>
      <c r="C14" s="20"/>
      <c r="D14" s="20"/>
      <c r="E14" s="20"/>
      <c r="F14" s="20"/>
    </row>
    <row r="15" spans="1:8">
      <c r="A15" s="20"/>
      <c r="B15" s="20"/>
      <c r="C15" s="20"/>
      <c r="D15" s="20"/>
      <c r="E15" s="20"/>
      <c r="F15" s="20"/>
    </row>
    <row r="16" spans="1:8">
      <c r="A16" s="20"/>
      <c r="B16" s="20"/>
      <c r="C16" s="20"/>
      <c r="D16" s="20"/>
      <c r="E16" s="20"/>
      <c r="F16" s="20"/>
    </row>
    <row r="17" spans="1:14">
      <c r="A17" s="20"/>
      <c r="B17" s="20"/>
      <c r="C17" s="20"/>
      <c r="D17" s="20"/>
      <c r="E17" s="20"/>
      <c r="F17" s="20"/>
    </row>
    <row r="18" spans="1:14">
      <c r="A18" s="20"/>
      <c r="B18" s="20"/>
      <c r="C18" s="20"/>
      <c r="D18" s="20"/>
      <c r="E18" s="20"/>
      <c r="F18" s="20"/>
    </row>
    <row r="19" spans="1:14">
      <c r="A19" s="20"/>
      <c r="B19" s="20"/>
      <c r="C19" s="20"/>
      <c r="D19" s="20"/>
      <c r="E19" s="20"/>
      <c r="F19" s="20"/>
      <c r="H19" s="319"/>
      <c r="I19" s="320"/>
      <c r="J19" s="320"/>
      <c r="K19" s="320"/>
      <c r="L19" s="320"/>
      <c r="M19" s="320"/>
    </row>
    <row r="20" spans="1:14">
      <c r="A20" s="20"/>
      <c r="B20" s="20"/>
      <c r="C20" s="20"/>
      <c r="D20" s="20"/>
      <c r="E20" s="20"/>
      <c r="F20" s="20"/>
    </row>
    <row r="21" spans="1:14" ht="6" customHeight="1">
      <c r="A21" s="20"/>
      <c r="B21" s="20"/>
      <c r="C21" s="20"/>
      <c r="D21" s="20"/>
      <c r="E21" s="20"/>
      <c r="F21" s="20"/>
    </row>
    <row r="22" spans="1:14">
      <c r="A22" s="21"/>
      <c r="B22" s="1">
        <v>2015</v>
      </c>
      <c r="C22" s="9">
        <v>2016</v>
      </c>
      <c r="D22" s="9">
        <v>2017</v>
      </c>
      <c r="E22" s="9">
        <v>2018</v>
      </c>
      <c r="F22" s="9">
        <v>2019</v>
      </c>
      <c r="G22" s="9">
        <v>2020</v>
      </c>
      <c r="H22" s="9">
        <v>2021</v>
      </c>
      <c r="I22" s="47"/>
      <c r="J22" s="47"/>
      <c r="K22" s="47"/>
      <c r="L22" s="47"/>
      <c r="M22" s="47"/>
      <c r="N22" s="47"/>
    </row>
    <row r="23" spans="1:14">
      <c r="A23" s="22" t="s">
        <v>5</v>
      </c>
      <c r="B23" s="23">
        <v>46.1</v>
      </c>
      <c r="C23" s="23">
        <v>46.9</v>
      </c>
      <c r="D23" s="24">
        <v>47.7</v>
      </c>
      <c r="E23" s="24">
        <v>47.1</v>
      </c>
      <c r="F23" s="47">
        <v>47.5</v>
      </c>
      <c r="G23" s="47">
        <v>47.7</v>
      </c>
      <c r="H23" s="47">
        <v>46.9</v>
      </c>
      <c r="I23" s="47"/>
      <c r="J23" s="47"/>
      <c r="K23" s="47"/>
      <c r="L23" s="47"/>
      <c r="M23" s="47"/>
      <c r="N23" s="47"/>
    </row>
    <row r="24" spans="1:14" ht="33.75">
      <c r="A24" s="25" t="s">
        <v>6</v>
      </c>
      <c r="B24" s="118">
        <v>6.1</v>
      </c>
      <c r="C24" s="118">
        <v>6.2411149545028115</v>
      </c>
      <c r="D24" s="119">
        <v>6.3068513941730853</v>
      </c>
      <c r="E24" s="119">
        <v>6.2619505715425987</v>
      </c>
      <c r="F24" s="120">
        <v>6.3890915067878886</v>
      </c>
      <c r="G24" s="156">
        <v>6.5</v>
      </c>
      <c r="H24" s="156">
        <v>6.4</v>
      </c>
      <c r="I24" s="47"/>
      <c r="J24" s="47"/>
      <c r="K24" s="47"/>
      <c r="L24" s="47"/>
      <c r="M24" s="213"/>
      <c r="N24" s="47"/>
    </row>
    <row r="39" spans="4:4">
      <c r="D39" s="102"/>
    </row>
  </sheetData>
  <mergeCells count="2">
    <mergeCell ref="A1:H1"/>
    <mergeCell ref="H19:M19"/>
  </mergeCells>
  <phoneticPr fontId="0" type="noConversion"/>
  <pageMargins left="0.75" right="0.75" top="1" bottom="1" header="0.5" footer="0.5"/>
  <pageSetup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J50"/>
  <sheetViews>
    <sheetView zoomScaleNormal="100" workbookViewId="0">
      <pane ySplit="3" topLeftCell="A4" activePane="bottomLeft" state="frozen"/>
      <selection sqref="A1:H1"/>
      <selection pane="bottomLeft" activeCell="A2" sqref="A2:A3"/>
    </sheetView>
  </sheetViews>
  <sheetFormatPr defaultRowHeight="12.75"/>
  <cols>
    <col min="1" max="1" width="43" customWidth="1"/>
    <col min="2" max="3" width="10.5703125" customWidth="1"/>
    <col min="4" max="4" width="10.5703125" style="104" customWidth="1"/>
  </cols>
  <sheetData>
    <row r="1" spans="1:6" ht="38.25" customHeight="1">
      <c r="A1" s="321" t="s">
        <v>140</v>
      </c>
      <c r="B1" s="322"/>
      <c r="C1" s="322"/>
      <c r="D1" s="322"/>
    </row>
    <row r="2" spans="1:6" ht="37.5" customHeight="1">
      <c r="A2" s="323"/>
      <c r="B2" s="325" t="s">
        <v>7</v>
      </c>
      <c r="C2" s="325"/>
      <c r="D2" s="326"/>
    </row>
    <row r="3" spans="1:6">
      <c r="A3" s="324"/>
      <c r="B3" s="26">
        <v>2019</v>
      </c>
      <c r="C3" s="26">
        <v>2020</v>
      </c>
      <c r="D3" s="26">
        <v>2021</v>
      </c>
    </row>
    <row r="4" spans="1:6" ht="13.9" customHeight="1">
      <c r="A4" s="39" t="s">
        <v>156</v>
      </c>
      <c r="B4" s="126">
        <v>12552</v>
      </c>
      <c r="C4" s="226">
        <v>12394</v>
      </c>
      <c r="D4" s="280">
        <v>12214</v>
      </c>
      <c r="E4" s="47"/>
      <c r="F4" s="47"/>
    </row>
    <row r="5" spans="1:6" ht="33.75">
      <c r="A5" s="40" t="s">
        <v>205</v>
      </c>
      <c r="B5" s="173">
        <v>9947</v>
      </c>
      <c r="C5" s="227">
        <v>9835</v>
      </c>
      <c r="D5" s="290">
        <v>9638</v>
      </c>
      <c r="E5" s="47"/>
      <c r="F5" s="124"/>
    </row>
    <row r="6" spans="1:6">
      <c r="A6" s="41" t="s">
        <v>8</v>
      </c>
      <c r="B6" s="126"/>
      <c r="C6" s="228"/>
      <c r="D6" s="281"/>
      <c r="E6" s="47"/>
      <c r="F6" s="47"/>
    </row>
    <row r="7" spans="1:6">
      <c r="A7" s="43" t="s">
        <v>9</v>
      </c>
      <c r="B7" s="126">
        <v>2064</v>
      </c>
      <c r="C7" s="226">
        <v>2059</v>
      </c>
      <c r="D7" s="291">
        <v>2050</v>
      </c>
      <c r="E7" s="47"/>
      <c r="F7" s="47"/>
    </row>
    <row r="8" spans="1:6">
      <c r="A8" s="43" t="s">
        <v>10</v>
      </c>
      <c r="B8" s="126">
        <v>1720</v>
      </c>
      <c r="C8" s="226">
        <v>1597</v>
      </c>
      <c r="D8" s="291">
        <v>1537</v>
      </c>
      <c r="E8" s="47"/>
      <c r="F8" s="47"/>
    </row>
    <row r="9" spans="1:6">
      <c r="A9" s="41" t="s">
        <v>11</v>
      </c>
      <c r="B9" s="143">
        <v>440</v>
      </c>
      <c r="C9" s="228">
        <v>398</v>
      </c>
      <c r="D9" s="282">
        <v>388</v>
      </c>
      <c r="E9" s="47"/>
      <c r="F9" s="47"/>
    </row>
    <row r="10" spans="1:6">
      <c r="A10" s="41" t="s">
        <v>12</v>
      </c>
      <c r="B10" s="144">
        <v>129</v>
      </c>
      <c r="C10" s="228">
        <v>120</v>
      </c>
      <c r="D10" s="282">
        <v>111</v>
      </c>
      <c r="E10" s="47"/>
      <c r="F10" s="47"/>
    </row>
    <row r="11" spans="1:6">
      <c r="A11" s="41" t="s">
        <v>13</v>
      </c>
      <c r="B11" s="144">
        <v>72</v>
      </c>
      <c r="C11" s="228">
        <v>65</v>
      </c>
      <c r="D11" s="282">
        <v>61</v>
      </c>
      <c r="E11" s="47"/>
      <c r="F11" s="47"/>
    </row>
    <row r="12" spans="1:6">
      <c r="A12" s="41" t="s">
        <v>14</v>
      </c>
      <c r="B12" s="144">
        <v>120</v>
      </c>
      <c r="C12" s="228">
        <v>114</v>
      </c>
      <c r="D12" s="282">
        <v>109</v>
      </c>
      <c r="E12" s="47"/>
      <c r="F12" s="47"/>
    </row>
    <row r="13" spans="1:6">
      <c r="A13" s="41" t="s">
        <v>15</v>
      </c>
      <c r="B13" s="144">
        <v>168</v>
      </c>
      <c r="C13" s="228">
        <v>160</v>
      </c>
      <c r="D13" s="282">
        <v>153</v>
      </c>
      <c r="E13" s="47"/>
      <c r="F13" s="47"/>
    </row>
    <row r="14" spans="1:6">
      <c r="A14" s="41" t="s">
        <v>16</v>
      </c>
      <c r="B14" s="144">
        <v>98</v>
      </c>
      <c r="C14" s="228">
        <v>94</v>
      </c>
      <c r="D14" s="282">
        <v>85</v>
      </c>
      <c r="E14" s="47"/>
      <c r="F14" s="47"/>
    </row>
    <row r="15" spans="1:6">
      <c r="A15" s="41" t="s">
        <v>17</v>
      </c>
      <c r="B15" s="144">
        <f>[1]indicatori!$C$5675</f>
        <v>129</v>
      </c>
      <c r="C15" s="228">
        <v>120</v>
      </c>
      <c r="D15" s="282">
        <v>115</v>
      </c>
      <c r="E15" s="47"/>
      <c r="F15" s="47"/>
    </row>
    <row r="16" spans="1:6">
      <c r="A16" s="41" t="s">
        <v>18</v>
      </c>
      <c r="B16" s="144">
        <v>90</v>
      </c>
      <c r="C16" s="228">
        <v>85</v>
      </c>
      <c r="D16" s="282">
        <v>83</v>
      </c>
      <c r="E16" s="47"/>
      <c r="F16" s="47"/>
    </row>
    <row r="17" spans="1:6">
      <c r="A17" s="41" t="s">
        <v>19</v>
      </c>
      <c r="B17" s="144">
        <v>83</v>
      </c>
      <c r="C17" s="228">
        <v>77</v>
      </c>
      <c r="D17" s="282">
        <v>74</v>
      </c>
      <c r="E17" s="47"/>
      <c r="F17" s="47"/>
    </row>
    <row r="18" spans="1:6">
      <c r="A18" s="41" t="s">
        <v>20</v>
      </c>
      <c r="B18" s="144">
        <v>101</v>
      </c>
      <c r="C18" s="228">
        <v>91</v>
      </c>
      <c r="D18" s="282">
        <v>94</v>
      </c>
      <c r="E18" s="47"/>
      <c r="F18" s="47"/>
    </row>
    <row r="19" spans="1:6">
      <c r="A19" s="41" t="s">
        <v>21</v>
      </c>
      <c r="B19" s="144">
        <v>117</v>
      </c>
      <c r="C19" s="228">
        <v>113</v>
      </c>
      <c r="D19" s="282">
        <v>111</v>
      </c>
      <c r="E19" s="47"/>
      <c r="F19" s="47"/>
    </row>
    <row r="20" spans="1:6">
      <c r="A20" s="41" t="s">
        <v>22</v>
      </c>
      <c r="B20" s="144">
        <v>173</v>
      </c>
      <c r="C20" s="228">
        <v>160</v>
      </c>
      <c r="D20" s="282">
        <v>153</v>
      </c>
      <c r="E20" s="47"/>
      <c r="F20" s="47"/>
    </row>
    <row r="21" spans="1:6">
      <c r="A21" s="43" t="s">
        <v>23</v>
      </c>
      <c r="B21" s="145">
        <v>1579</v>
      </c>
      <c r="C21" s="226">
        <v>1504</v>
      </c>
      <c r="D21" s="291">
        <v>1513</v>
      </c>
      <c r="E21" s="47"/>
      <c r="F21" s="47"/>
    </row>
    <row r="22" spans="1:6">
      <c r="A22" s="41" t="s">
        <v>24</v>
      </c>
      <c r="B22" s="144">
        <v>138</v>
      </c>
      <c r="C22" s="228">
        <v>139</v>
      </c>
      <c r="D22" s="282">
        <v>140</v>
      </c>
      <c r="E22" s="47"/>
      <c r="F22" s="47"/>
    </row>
    <row r="23" spans="1:6">
      <c r="A23" s="41" t="s">
        <v>25</v>
      </c>
      <c r="B23" s="144">
        <v>113</v>
      </c>
      <c r="C23" s="228">
        <v>113</v>
      </c>
      <c r="D23" s="282">
        <v>109</v>
      </c>
      <c r="E23" s="47"/>
      <c r="F23" s="47"/>
    </row>
    <row r="24" spans="1:6">
      <c r="A24" s="41" t="s">
        <v>26</v>
      </c>
      <c r="B24" s="144">
        <v>137</v>
      </c>
      <c r="C24" s="228">
        <v>123</v>
      </c>
      <c r="D24" s="282">
        <v>119</v>
      </c>
      <c r="E24" s="47"/>
      <c r="F24" s="47"/>
    </row>
    <row r="25" spans="1:6">
      <c r="A25" s="41" t="s">
        <v>27</v>
      </c>
      <c r="B25" s="144">
        <v>35</v>
      </c>
      <c r="C25" s="228">
        <v>37</v>
      </c>
      <c r="D25" s="282">
        <v>36</v>
      </c>
      <c r="E25" s="47"/>
      <c r="F25" s="47"/>
    </row>
    <row r="26" spans="1:6">
      <c r="A26" s="41" t="s">
        <v>28</v>
      </c>
      <c r="B26" s="144">
        <v>162</v>
      </c>
      <c r="C26" s="228">
        <v>150</v>
      </c>
      <c r="D26" s="282">
        <v>151</v>
      </c>
      <c r="E26" s="47"/>
      <c r="F26" s="47"/>
    </row>
    <row r="27" spans="1:6">
      <c r="A27" s="41" t="s">
        <v>29</v>
      </c>
      <c r="B27" s="144">
        <v>164</v>
      </c>
      <c r="C27" s="228">
        <v>157</v>
      </c>
      <c r="D27" s="282">
        <v>164</v>
      </c>
      <c r="E27" s="47"/>
      <c r="F27" s="47"/>
    </row>
    <row r="28" spans="1:6">
      <c r="A28" s="41" t="s">
        <v>30</v>
      </c>
      <c r="B28" s="144">
        <v>84</v>
      </c>
      <c r="C28" s="228">
        <v>76</v>
      </c>
      <c r="D28" s="282">
        <v>77</v>
      </c>
      <c r="E28" s="47"/>
      <c r="F28" s="47"/>
    </row>
    <row r="29" spans="1:6">
      <c r="A29" s="41" t="s">
        <v>31</v>
      </c>
      <c r="B29" s="144">
        <v>208</v>
      </c>
      <c r="C29" s="228">
        <v>201</v>
      </c>
      <c r="D29" s="282">
        <v>201</v>
      </c>
      <c r="E29" s="47"/>
      <c r="F29" s="47"/>
    </row>
    <row r="30" spans="1:6">
      <c r="A30" s="41" t="s">
        <v>32</v>
      </c>
      <c r="B30" s="144">
        <v>68</v>
      </c>
      <c r="C30" s="228">
        <v>58</v>
      </c>
      <c r="D30" s="282">
        <v>69</v>
      </c>
      <c r="E30" s="47"/>
      <c r="F30" s="47"/>
    </row>
    <row r="31" spans="1:6">
      <c r="A31" s="41" t="s">
        <v>33</v>
      </c>
      <c r="B31" s="144">
        <v>146</v>
      </c>
      <c r="C31" s="228">
        <v>145</v>
      </c>
      <c r="D31" s="282">
        <v>144</v>
      </c>
      <c r="E31" s="47"/>
      <c r="F31" s="47"/>
    </row>
    <row r="32" spans="1:6">
      <c r="A32" s="41" t="s">
        <v>34</v>
      </c>
      <c r="B32" s="144">
        <v>64</v>
      </c>
      <c r="C32" s="228">
        <v>64</v>
      </c>
      <c r="D32" s="282">
        <v>63</v>
      </c>
      <c r="E32" s="47"/>
      <c r="F32" s="47"/>
    </row>
    <row r="33" spans="1:6">
      <c r="A33" s="41" t="s">
        <v>35</v>
      </c>
      <c r="B33" s="144">
        <v>102</v>
      </c>
      <c r="C33" s="228">
        <v>91</v>
      </c>
      <c r="D33" s="282">
        <v>90</v>
      </c>
      <c r="E33" s="47"/>
      <c r="F33" s="47"/>
    </row>
    <row r="34" spans="1:6">
      <c r="A34" s="41" t="s">
        <v>36</v>
      </c>
      <c r="B34" s="144">
        <v>158</v>
      </c>
      <c r="C34" s="228">
        <v>150</v>
      </c>
      <c r="D34" s="282">
        <v>150</v>
      </c>
      <c r="E34" s="47"/>
      <c r="F34" s="47"/>
    </row>
    <row r="35" spans="1:6">
      <c r="A35" s="43" t="s">
        <v>37</v>
      </c>
      <c r="B35" s="146">
        <v>690</v>
      </c>
      <c r="C35" s="226">
        <v>669</v>
      </c>
      <c r="D35" s="281">
        <v>665</v>
      </c>
      <c r="E35" s="47"/>
      <c r="F35" s="47"/>
    </row>
    <row r="36" spans="1:6">
      <c r="A36" s="41" t="s">
        <v>38</v>
      </c>
      <c r="B36" s="144">
        <v>40</v>
      </c>
      <c r="C36" s="228">
        <v>38</v>
      </c>
      <c r="D36" s="282">
        <v>39</v>
      </c>
      <c r="E36" s="47"/>
      <c r="F36" s="47"/>
    </row>
    <row r="37" spans="1:6">
      <c r="A37" s="41" t="s">
        <v>39</v>
      </c>
      <c r="B37" s="144">
        <v>204</v>
      </c>
      <c r="C37" s="228">
        <v>193</v>
      </c>
      <c r="D37" s="282">
        <v>189</v>
      </c>
      <c r="E37" s="47"/>
      <c r="F37" s="47"/>
    </row>
    <row r="38" spans="1:6">
      <c r="A38" s="41" t="s">
        <v>40</v>
      </c>
      <c r="B38" s="144">
        <v>61</v>
      </c>
      <c r="C38" s="228">
        <v>62</v>
      </c>
      <c r="D38" s="282">
        <v>60</v>
      </c>
      <c r="E38" s="47"/>
      <c r="F38" s="47"/>
    </row>
    <row r="39" spans="1:6">
      <c r="A39" s="41" t="s">
        <v>41</v>
      </c>
      <c r="B39" s="144">
        <v>122</v>
      </c>
      <c r="C39" s="228">
        <v>123</v>
      </c>
      <c r="D39" s="282">
        <v>135</v>
      </c>
      <c r="E39" s="47"/>
      <c r="F39" s="47"/>
    </row>
    <row r="40" spans="1:6">
      <c r="A40" s="41" t="s">
        <v>42</v>
      </c>
      <c r="B40" s="144">
        <v>72</v>
      </c>
      <c r="C40" s="228">
        <v>72</v>
      </c>
      <c r="D40" s="282">
        <v>72</v>
      </c>
      <c r="E40" s="47"/>
      <c r="F40" s="47"/>
    </row>
    <row r="41" spans="1:6">
      <c r="A41" s="41" t="s">
        <v>43</v>
      </c>
      <c r="B41" s="144">
        <v>58</v>
      </c>
      <c r="C41" s="228">
        <v>52</v>
      </c>
      <c r="D41" s="282">
        <v>53</v>
      </c>
      <c r="E41" s="47"/>
      <c r="F41" s="47"/>
    </row>
    <row r="42" spans="1:6">
      <c r="A42" s="41" t="s">
        <v>44</v>
      </c>
      <c r="B42" s="144">
        <v>85</v>
      </c>
      <c r="C42" s="228">
        <v>81</v>
      </c>
      <c r="D42" s="282">
        <v>72</v>
      </c>
      <c r="E42" s="47"/>
      <c r="F42" s="47"/>
    </row>
    <row r="43" spans="1:6">
      <c r="A43" s="41" t="s">
        <v>45</v>
      </c>
      <c r="B43" s="144">
        <v>48</v>
      </c>
      <c r="C43" s="228">
        <v>48</v>
      </c>
      <c r="D43" s="282">
        <v>45</v>
      </c>
      <c r="E43" s="47"/>
      <c r="F43" s="47"/>
    </row>
    <row r="44" spans="1:6">
      <c r="A44" s="43" t="s">
        <v>46</v>
      </c>
      <c r="B44" s="126">
        <v>287</v>
      </c>
      <c r="C44" s="226">
        <v>275</v>
      </c>
      <c r="D44" s="281">
        <v>266</v>
      </c>
      <c r="E44" s="47"/>
      <c r="F44" s="47"/>
    </row>
    <row r="45" spans="1:6" s="102" customFormat="1" ht="33.75">
      <c r="A45" s="43" t="s">
        <v>206</v>
      </c>
      <c r="B45" s="173">
        <v>3607</v>
      </c>
      <c r="C45" s="227">
        <v>3731</v>
      </c>
      <c r="D45" s="292">
        <v>3607</v>
      </c>
      <c r="E45" s="213"/>
      <c r="F45" s="213"/>
    </row>
    <row r="46" spans="1:6" ht="33.75">
      <c r="A46" s="172" t="s">
        <v>207</v>
      </c>
      <c r="B46" s="174">
        <v>2588</v>
      </c>
      <c r="C46" s="229">
        <v>2559</v>
      </c>
      <c r="D46" s="293">
        <v>2576</v>
      </c>
      <c r="E46" s="47"/>
      <c r="F46" s="47"/>
    </row>
    <row r="47" spans="1:6" ht="7.9" customHeight="1"/>
    <row r="48" spans="1:6" ht="33.6" customHeight="1">
      <c r="A48" s="327" t="s">
        <v>194</v>
      </c>
      <c r="B48" s="328"/>
      <c r="C48" s="328"/>
      <c r="D48" s="328"/>
    </row>
    <row r="49" spans="1:10" ht="42" customHeight="1">
      <c r="A49" s="313" t="s">
        <v>195</v>
      </c>
      <c r="B49" s="313"/>
      <c r="C49" s="313"/>
      <c r="D49" s="313"/>
      <c r="E49" s="141"/>
      <c r="F49" s="141"/>
      <c r="G49" s="141"/>
      <c r="H49" s="141"/>
      <c r="I49" s="141"/>
      <c r="J49" s="141"/>
    </row>
    <row r="50" spans="1:10" ht="41.45" customHeight="1">
      <c r="A50" s="313" t="s">
        <v>196</v>
      </c>
      <c r="B50" s="313"/>
      <c r="C50" s="313"/>
      <c r="D50" s="313"/>
      <c r="E50" s="142"/>
      <c r="F50" s="142"/>
      <c r="G50" s="142"/>
      <c r="H50" s="142"/>
      <c r="I50" s="142"/>
      <c r="J50" s="142"/>
    </row>
  </sheetData>
  <mergeCells count="6">
    <mergeCell ref="A50:D50"/>
    <mergeCell ref="A1:D1"/>
    <mergeCell ref="A2:A3"/>
    <mergeCell ref="B2:D2"/>
    <mergeCell ref="A48:D48"/>
    <mergeCell ref="A49:D49"/>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I20"/>
  <sheetViews>
    <sheetView zoomScaleNormal="100" workbookViewId="0">
      <selection activeCell="A2" sqref="A2"/>
    </sheetView>
  </sheetViews>
  <sheetFormatPr defaultRowHeight="12.75"/>
  <cols>
    <col min="1" max="1" width="31.7109375" customWidth="1"/>
    <col min="2" max="7" width="5.7109375" customWidth="1"/>
    <col min="8" max="8" width="6.7109375" customWidth="1"/>
    <col min="9" max="15" width="6.5703125" customWidth="1"/>
  </cols>
  <sheetData>
    <row r="1" spans="1:9" ht="37.5" customHeight="1">
      <c r="A1" s="329" t="s">
        <v>370</v>
      </c>
      <c r="B1" s="329"/>
      <c r="C1" s="329"/>
      <c r="D1" s="329"/>
      <c r="E1" s="329"/>
      <c r="F1" s="329"/>
      <c r="G1" s="329"/>
      <c r="H1" s="329"/>
      <c r="I1" s="329"/>
    </row>
    <row r="2" spans="1:9">
      <c r="A2" s="1"/>
      <c r="B2" s="2">
        <v>2014</v>
      </c>
      <c r="C2" s="1">
        <v>2015</v>
      </c>
      <c r="D2" s="9">
        <v>2016</v>
      </c>
      <c r="E2" s="9">
        <v>2017</v>
      </c>
      <c r="F2" s="9">
        <v>2018</v>
      </c>
      <c r="G2" s="9">
        <v>2019</v>
      </c>
      <c r="H2" s="9">
        <v>2020</v>
      </c>
      <c r="I2" s="9">
        <v>2021</v>
      </c>
    </row>
    <row r="3" spans="1:9">
      <c r="A3" s="315" t="s">
        <v>47</v>
      </c>
      <c r="B3" s="315"/>
      <c r="C3" s="315"/>
      <c r="D3" s="315"/>
      <c r="E3" s="315"/>
      <c r="F3" s="315"/>
      <c r="G3" s="315"/>
      <c r="H3" s="315"/>
      <c r="I3" s="315"/>
    </row>
    <row r="4" spans="1:9" ht="45">
      <c r="A4" s="27" t="s">
        <v>197</v>
      </c>
      <c r="B4" s="164">
        <v>25938</v>
      </c>
      <c r="C4" s="164">
        <v>24602</v>
      </c>
      <c r="D4" s="164">
        <v>25485</v>
      </c>
      <c r="E4" s="164">
        <v>25125</v>
      </c>
      <c r="F4" s="165">
        <v>23981</v>
      </c>
      <c r="G4" s="166">
        <v>23584</v>
      </c>
      <c r="H4" s="164">
        <v>23187</v>
      </c>
      <c r="I4" s="164">
        <v>23954</v>
      </c>
    </row>
    <row r="5" spans="1:9" ht="14.25" customHeight="1">
      <c r="A5" s="30" t="s">
        <v>48</v>
      </c>
      <c r="B5" s="65">
        <v>1405</v>
      </c>
      <c r="C5" s="65">
        <v>1306</v>
      </c>
      <c r="D5" s="65">
        <v>1275</v>
      </c>
      <c r="E5" s="65">
        <v>1203</v>
      </c>
      <c r="F5" s="66">
        <v>1025</v>
      </c>
      <c r="G5" s="129">
        <v>942</v>
      </c>
      <c r="H5" s="154">
        <v>877</v>
      </c>
      <c r="I5" s="112">
        <v>922</v>
      </c>
    </row>
    <row r="6" spans="1:9">
      <c r="A6" s="30" t="s">
        <v>49</v>
      </c>
      <c r="B6" s="7">
        <v>753</v>
      </c>
      <c r="C6" s="7">
        <v>710</v>
      </c>
      <c r="D6" s="7">
        <v>689</v>
      </c>
      <c r="E6" s="7">
        <v>677</v>
      </c>
      <c r="F6" s="35">
        <v>635</v>
      </c>
      <c r="G6" s="127">
        <v>593</v>
      </c>
      <c r="H6" s="124">
        <v>559</v>
      </c>
      <c r="I6" s="47">
        <v>524</v>
      </c>
    </row>
    <row r="7" spans="1:9" ht="33.75">
      <c r="A7" s="30" t="s">
        <v>198</v>
      </c>
      <c r="B7" s="65">
        <v>19439</v>
      </c>
      <c r="C7" s="65">
        <v>18343</v>
      </c>
      <c r="D7" s="65">
        <v>19462</v>
      </c>
      <c r="E7" s="65">
        <v>19311</v>
      </c>
      <c r="F7" s="66">
        <v>18752</v>
      </c>
      <c r="G7" s="129">
        <v>18514</v>
      </c>
      <c r="H7" s="154">
        <v>18314</v>
      </c>
      <c r="I7" s="154">
        <v>19118</v>
      </c>
    </row>
    <row r="8" spans="1:9" ht="33.75">
      <c r="A8" s="30" t="s">
        <v>199</v>
      </c>
      <c r="B8" s="65">
        <v>1800</v>
      </c>
      <c r="C8" s="65">
        <v>1776</v>
      </c>
      <c r="D8" s="65">
        <v>1678</v>
      </c>
      <c r="E8" s="65">
        <v>1628</v>
      </c>
      <c r="F8" s="66">
        <v>1570</v>
      </c>
      <c r="G8" s="129">
        <v>1535</v>
      </c>
      <c r="H8" s="154">
        <v>1426</v>
      </c>
      <c r="I8" s="154">
        <v>1435</v>
      </c>
    </row>
    <row r="9" spans="1:9" ht="33.75">
      <c r="A9" s="30" t="s">
        <v>200</v>
      </c>
      <c r="B9" s="65">
        <v>409</v>
      </c>
      <c r="C9" s="65">
        <v>398</v>
      </c>
      <c r="D9" s="65">
        <v>400</v>
      </c>
      <c r="E9" s="65">
        <v>380</v>
      </c>
      <c r="F9" s="167">
        <v>395</v>
      </c>
      <c r="G9" s="129">
        <v>394</v>
      </c>
      <c r="H9" s="154">
        <v>400</v>
      </c>
      <c r="I9" s="112">
        <v>389</v>
      </c>
    </row>
    <row r="10" spans="1:9" ht="12.75" customHeight="1">
      <c r="A10" s="316" t="s">
        <v>143</v>
      </c>
      <c r="B10" s="316"/>
      <c r="C10" s="316"/>
      <c r="D10" s="316"/>
      <c r="E10" s="316"/>
      <c r="F10" s="316"/>
      <c r="G10" s="316"/>
      <c r="H10" s="316"/>
      <c r="I10" s="316"/>
    </row>
    <row r="11" spans="1:9" ht="45">
      <c r="A11" s="27" t="s">
        <v>204</v>
      </c>
      <c r="B11" s="150">
        <v>91.2</v>
      </c>
      <c r="C11" s="150">
        <v>87.1</v>
      </c>
      <c r="D11" s="171">
        <v>91.7</v>
      </c>
      <c r="E11" s="150">
        <v>92</v>
      </c>
      <c r="F11" s="152">
        <v>89.4</v>
      </c>
      <c r="G11" s="239">
        <v>89.2</v>
      </c>
      <c r="H11" s="214">
        <v>89.3</v>
      </c>
      <c r="I11" s="276">
        <f>I4/2603997*10000</f>
        <v>91.989353290345562</v>
      </c>
    </row>
    <row r="12" spans="1:9" ht="12" customHeight="1">
      <c r="A12" s="30" t="s">
        <v>48</v>
      </c>
      <c r="B12" s="18">
        <v>4.9000000000000004</v>
      </c>
      <c r="C12" s="18">
        <v>4.5999999999999996</v>
      </c>
      <c r="D12" s="32">
        <v>4.5999999999999996</v>
      </c>
      <c r="E12" s="18">
        <v>4.4000000000000004</v>
      </c>
      <c r="F12" s="34">
        <v>3.8</v>
      </c>
      <c r="G12" s="128">
        <v>3.6</v>
      </c>
      <c r="H12" s="128">
        <v>3.4</v>
      </c>
      <c r="I12" s="136">
        <f t="shared" ref="I12:I16" si="0">I5/2603997*10000</f>
        <v>3.5407106843825091</v>
      </c>
    </row>
    <row r="13" spans="1:9">
      <c r="A13" s="30" t="s">
        <v>49</v>
      </c>
      <c r="B13" s="18">
        <v>2.6</v>
      </c>
      <c r="C13" s="18">
        <v>2.5</v>
      </c>
      <c r="D13" s="32">
        <v>2.5</v>
      </c>
      <c r="E13" s="18">
        <v>2.5</v>
      </c>
      <c r="F13" s="34">
        <v>2.4</v>
      </c>
      <c r="G13" s="128">
        <v>2.2999999999999998</v>
      </c>
      <c r="H13" s="128">
        <v>2.2000000000000002</v>
      </c>
      <c r="I13" s="136">
        <f t="shared" si="0"/>
        <v>2.0122911047900591</v>
      </c>
    </row>
    <row r="14" spans="1:9" ht="33.75">
      <c r="A14" s="30" t="s">
        <v>198</v>
      </c>
      <c r="B14" s="71">
        <v>68.3</v>
      </c>
      <c r="C14" s="71">
        <v>64.900000000000006</v>
      </c>
      <c r="D14" s="169">
        <v>70</v>
      </c>
      <c r="E14" s="71">
        <v>70.7</v>
      </c>
      <c r="F14" s="72">
        <v>69.900000000000006</v>
      </c>
      <c r="G14" s="240">
        <v>70</v>
      </c>
      <c r="H14" s="241">
        <v>70.5</v>
      </c>
      <c r="I14" s="136">
        <f t="shared" si="0"/>
        <v>73.417903323237311</v>
      </c>
    </row>
    <row r="15" spans="1:9" ht="33.75">
      <c r="A15" s="30" t="s">
        <v>199</v>
      </c>
      <c r="B15" s="71">
        <v>6.3</v>
      </c>
      <c r="C15" s="71">
        <v>6.3</v>
      </c>
      <c r="D15" s="169">
        <v>6</v>
      </c>
      <c r="E15" s="71">
        <v>6</v>
      </c>
      <c r="F15" s="72">
        <v>5.9</v>
      </c>
      <c r="G15" s="241">
        <v>5.8</v>
      </c>
      <c r="H15" s="241">
        <v>5.5</v>
      </c>
      <c r="I15" s="136">
        <f t="shared" si="0"/>
        <v>5.5107590369727761</v>
      </c>
    </row>
    <row r="16" spans="1:9" ht="33.75">
      <c r="A16" s="36" t="s">
        <v>200</v>
      </c>
      <c r="B16" s="161">
        <v>1.4</v>
      </c>
      <c r="C16" s="161">
        <v>1.4</v>
      </c>
      <c r="D16" s="170">
        <v>1.4</v>
      </c>
      <c r="E16" s="161">
        <v>1.4</v>
      </c>
      <c r="F16" s="163">
        <v>1.5</v>
      </c>
      <c r="G16" s="242">
        <v>1.5</v>
      </c>
      <c r="H16" s="242">
        <v>1.5</v>
      </c>
      <c r="I16" s="120">
        <f t="shared" si="0"/>
        <v>1.4938573277926204</v>
      </c>
    </row>
    <row r="17" spans="1:9" ht="7.15" customHeight="1"/>
    <row r="18" spans="1:9" ht="22.15" customHeight="1">
      <c r="A18" s="327" t="s">
        <v>201</v>
      </c>
      <c r="B18" s="327"/>
      <c r="C18" s="327"/>
      <c r="D18" s="327"/>
      <c r="E18" s="327"/>
      <c r="F18" s="327"/>
      <c r="G18" s="327"/>
      <c r="H18" s="327"/>
      <c r="I18" s="327"/>
    </row>
    <row r="19" spans="1:9" ht="21.6" customHeight="1">
      <c r="A19" s="330" t="s">
        <v>202</v>
      </c>
      <c r="B19" s="330"/>
      <c r="C19" s="330"/>
      <c r="D19" s="330"/>
      <c r="E19" s="330"/>
      <c r="F19" s="330"/>
      <c r="G19" s="330"/>
      <c r="H19" s="330"/>
      <c r="I19" s="330"/>
    </row>
    <row r="20" spans="1:9" ht="22.9" customHeight="1">
      <c r="A20" s="327" t="s">
        <v>203</v>
      </c>
      <c r="B20" s="327"/>
      <c r="C20" s="327"/>
      <c r="D20" s="327"/>
      <c r="E20" s="327"/>
      <c r="F20" s="327"/>
      <c r="G20" s="327"/>
      <c r="H20" s="327"/>
      <c r="I20" s="327"/>
    </row>
  </sheetData>
  <mergeCells count="6">
    <mergeCell ref="A20:I20"/>
    <mergeCell ref="A1:I1"/>
    <mergeCell ref="A3:I3"/>
    <mergeCell ref="A10:I10"/>
    <mergeCell ref="A18:I18"/>
    <mergeCell ref="A19:I19"/>
  </mergeCells>
  <pageMargins left="0.7" right="0.7" top="0.75" bottom="0.75" header="0.3" footer="0.3"/>
  <pageSetup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E49"/>
  <sheetViews>
    <sheetView zoomScaleNormal="100" workbookViewId="0">
      <pane ySplit="3" topLeftCell="A4" activePane="bottomLeft" state="frozen"/>
      <selection sqref="A1:H1"/>
      <selection pane="bottomLeft" activeCell="A2" sqref="A2:A3"/>
    </sheetView>
  </sheetViews>
  <sheetFormatPr defaultRowHeight="12.75"/>
  <cols>
    <col min="1" max="1" width="44.28515625" customWidth="1"/>
    <col min="2" max="3" width="12.28515625" customWidth="1"/>
    <col min="4" max="4" width="12.28515625" style="103" customWidth="1"/>
  </cols>
  <sheetData>
    <row r="1" spans="1:5" ht="38.25" customHeight="1">
      <c r="A1" s="321" t="s">
        <v>208</v>
      </c>
      <c r="B1" s="322"/>
      <c r="C1" s="322"/>
      <c r="D1" s="322"/>
    </row>
    <row r="2" spans="1:5" ht="32.450000000000003" customHeight="1">
      <c r="A2" s="323"/>
      <c r="B2" s="325" t="s">
        <v>50</v>
      </c>
      <c r="C2" s="325"/>
      <c r="D2" s="326"/>
    </row>
    <row r="3" spans="1:5">
      <c r="A3" s="324"/>
      <c r="B3" s="26">
        <v>2019</v>
      </c>
      <c r="C3" s="26">
        <v>2020</v>
      </c>
      <c r="D3" s="26">
        <v>2021</v>
      </c>
    </row>
    <row r="4" spans="1:5">
      <c r="A4" s="39" t="s">
        <v>157</v>
      </c>
      <c r="B4" s="126">
        <v>23584</v>
      </c>
      <c r="C4" s="145">
        <v>23187</v>
      </c>
      <c r="D4" s="280">
        <v>23954</v>
      </c>
    </row>
    <row r="5" spans="1:5" ht="33.75">
      <c r="A5" s="40" t="s">
        <v>205</v>
      </c>
      <c r="B5" s="173">
        <v>19792</v>
      </c>
      <c r="C5" s="219">
        <v>19545</v>
      </c>
      <c r="D5" s="302">
        <v>19416</v>
      </c>
      <c r="E5" s="86"/>
    </row>
    <row r="6" spans="1:5">
      <c r="A6" s="130" t="s">
        <v>51</v>
      </c>
      <c r="B6" s="140"/>
      <c r="C6" s="143"/>
      <c r="D6" s="283"/>
    </row>
    <row r="7" spans="1:5">
      <c r="A7" s="43" t="s">
        <v>9</v>
      </c>
      <c r="B7" s="126">
        <v>3005</v>
      </c>
      <c r="C7" s="145">
        <v>2931</v>
      </c>
      <c r="D7" s="298">
        <v>3059</v>
      </c>
    </row>
    <row r="8" spans="1:5">
      <c r="A8" s="43" t="s">
        <v>10</v>
      </c>
      <c r="B8" s="126">
        <v>4952</v>
      </c>
      <c r="C8" s="145">
        <v>4799</v>
      </c>
      <c r="D8" s="298">
        <v>4733</v>
      </c>
    </row>
    <row r="9" spans="1:5">
      <c r="A9" s="41" t="s">
        <v>52</v>
      </c>
      <c r="B9" s="140">
        <v>1077</v>
      </c>
      <c r="C9" s="143">
        <v>1031</v>
      </c>
      <c r="D9" s="299">
        <v>1046</v>
      </c>
    </row>
    <row r="10" spans="1:5">
      <c r="A10" s="41" t="s">
        <v>12</v>
      </c>
      <c r="B10" s="140">
        <v>325</v>
      </c>
      <c r="C10" s="143">
        <v>316</v>
      </c>
      <c r="D10" s="300">
        <v>308</v>
      </c>
    </row>
    <row r="11" spans="1:5">
      <c r="A11" s="41" t="s">
        <v>13</v>
      </c>
      <c r="B11" s="140">
        <v>217</v>
      </c>
      <c r="C11" s="143">
        <v>214</v>
      </c>
      <c r="D11" s="300">
        <v>199</v>
      </c>
    </row>
    <row r="12" spans="1:5">
      <c r="A12" s="41" t="s">
        <v>14</v>
      </c>
      <c r="B12" s="140">
        <v>383</v>
      </c>
      <c r="C12" s="143">
        <v>375</v>
      </c>
      <c r="D12" s="300">
        <v>361</v>
      </c>
    </row>
    <row r="13" spans="1:5">
      <c r="A13" s="41" t="s">
        <v>15</v>
      </c>
      <c r="B13" s="140">
        <v>451</v>
      </c>
      <c r="C13" s="143">
        <v>434</v>
      </c>
      <c r="D13" s="300">
        <v>424</v>
      </c>
    </row>
    <row r="14" spans="1:5">
      <c r="A14" s="41" t="s">
        <v>16</v>
      </c>
      <c r="B14" s="140">
        <v>382</v>
      </c>
      <c r="C14" s="143">
        <v>364</v>
      </c>
      <c r="D14" s="300">
        <v>349</v>
      </c>
    </row>
    <row r="15" spans="1:5">
      <c r="A15" s="41" t="s">
        <v>17</v>
      </c>
      <c r="B15" s="140">
        <v>404</v>
      </c>
      <c r="C15" s="143">
        <v>401</v>
      </c>
      <c r="D15" s="300">
        <v>412</v>
      </c>
    </row>
    <row r="16" spans="1:5">
      <c r="A16" s="41" t="s">
        <v>18</v>
      </c>
      <c r="B16" s="140">
        <v>259</v>
      </c>
      <c r="C16" s="143">
        <v>251</v>
      </c>
      <c r="D16" s="300">
        <v>252</v>
      </c>
    </row>
    <row r="17" spans="1:4">
      <c r="A17" s="41" t="s">
        <v>19</v>
      </c>
      <c r="B17" s="140">
        <v>250</v>
      </c>
      <c r="C17" s="143">
        <v>244</v>
      </c>
      <c r="D17" s="300">
        <v>235</v>
      </c>
    </row>
    <row r="18" spans="1:4">
      <c r="A18" s="41" t="s">
        <v>20</v>
      </c>
      <c r="B18" s="140">
        <v>328</v>
      </c>
      <c r="C18" s="143">
        <v>330</v>
      </c>
      <c r="D18" s="300">
        <v>328</v>
      </c>
    </row>
    <row r="19" spans="1:4">
      <c r="A19" s="41" t="s">
        <v>21</v>
      </c>
      <c r="B19" s="140">
        <v>378</v>
      </c>
      <c r="C19" s="143">
        <v>370</v>
      </c>
      <c r="D19" s="300">
        <v>369</v>
      </c>
    </row>
    <row r="20" spans="1:4">
      <c r="A20" s="41" t="s">
        <v>22</v>
      </c>
      <c r="B20" s="140">
        <v>498</v>
      </c>
      <c r="C20" s="143">
        <v>469</v>
      </c>
      <c r="D20" s="300">
        <v>450</v>
      </c>
    </row>
    <row r="21" spans="1:4">
      <c r="A21" s="43" t="s">
        <v>23</v>
      </c>
      <c r="B21" s="126">
        <v>3853</v>
      </c>
      <c r="C21" s="145">
        <v>3786</v>
      </c>
      <c r="D21" s="298">
        <v>3742</v>
      </c>
    </row>
    <row r="22" spans="1:4">
      <c r="A22" s="41" t="s">
        <v>24</v>
      </c>
      <c r="B22" s="140">
        <v>288</v>
      </c>
      <c r="C22" s="143">
        <v>293</v>
      </c>
      <c r="D22" s="300">
        <v>286</v>
      </c>
    </row>
    <row r="23" spans="1:4">
      <c r="A23" s="41" t="s">
        <v>25</v>
      </c>
      <c r="B23" s="140">
        <v>277</v>
      </c>
      <c r="C23" s="143">
        <v>270</v>
      </c>
      <c r="D23" s="300">
        <v>260</v>
      </c>
    </row>
    <row r="24" spans="1:4">
      <c r="A24" s="41" t="s">
        <v>26</v>
      </c>
      <c r="B24" s="140">
        <v>267</v>
      </c>
      <c r="C24" s="143">
        <v>269</v>
      </c>
      <c r="D24" s="300">
        <v>273</v>
      </c>
    </row>
    <row r="25" spans="1:4">
      <c r="A25" s="41" t="s">
        <v>27</v>
      </c>
      <c r="B25" s="140">
        <v>87</v>
      </c>
      <c r="C25" s="143">
        <v>90</v>
      </c>
      <c r="D25" s="300">
        <v>90</v>
      </c>
    </row>
    <row r="26" spans="1:4">
      <c r="A26" s="41" t="s">
        <v>28</v>
      </c>
      <c r="B26" s="140">
        <v>390</v>
      </c>
      <c r="C26" s="143">
        <v>381</v>
      </c>
      <c r="D26" s="300">
        <v>374</v>
      </c>
    </row>
    <row r="27" spans="1:4">
      <c r="A27" s="41" t="s">
        <v>29</v>
      </c>
      <c r="B27" s="140">
        <v>278</v>
      </c>
      <c r="C27" s="143">
        <v>286</v>
      </c>
      <c r="D27" s="300">
        <v>291</v>
      </c>
    </row>
    <row r="28" spans="1:4">
      <c r="A28" s="41" t="s">
        <v>30</v>
      </c>
      <c r="B28" s="140">
        <v>277</v>
      </c>
      <c r="C28" s="143">
        <v>270</v>
      </c>
      <c r="D28" s="300">
        <v>262</v>
      </c>
    </row>
    <row r="29" spans="1:4">
      <c r="A29" s="41" t="s">
        <v>31</v>
      </c>
      <c r="B29" s="140">
        <v>533</v>
      </c>
      <c r="C29" s="143">
        <v>531</v>
      </c>
      <c r="D29" s="300">
        <v>527</v>
      </c>
    </row>
    <row r="30" spans="1:4">
      <c r="A30" s="41" t="s">
        <v>32</v>
      </c>
      <c r="B30" s="140">
        <v>217</v>
      </c>
      <c r="C30" s="143">
        <v>202</v>
      </c>
      <c r="D30" s="300">
        <v>200</v>
      </c>
    </row>
    <row r="31" spans="1:4">
      <c r="A31" s="41" t="s">
        <v>33</v>
      </c>
      <c r="B31" s="140">
        <v>278</v>
      </c>
      <c r="C31" s="143">
        <v>267</v>
      </c>
      <c r="D31" s="300">
        <v>266</v>
      </c>
    </row>
    <row r="32" spans="1:4">
      <c r="A32" s="41" t="s">
        <v>34</v>
      </c>
      <c r="B32" s="140">
        <v>190</v>
      </c>
      <c r="C32" s="143">
        <v>178</v>
      </c>
      <c r="D32" s="300">
        <v>169</v>
      </c>
    </row>
    <row r="33" spans="1:4">
      <c r="A33" s="41" t="s">
        <v>35</v>
      </c>
      <c r="B33" s="140">
        <v>261</v>
      </c>
      <c r="C33" s="143">
        <v>248</v>
      </c>
      <c r="D33" s="300">
        <v>242</v>
      </c>
    </row>
    <row r="34" spans="1:4">
      <c r="A34" s="41" t="s">
        <v>36</v>
      </c>
      <c r="B34" s="140">
        <v>510</v>
      </c>
      <c r="C34" s="143">
        <v>501</v>
      </c>
      <c r="D34" s="300">
        <v>502</v>
      </c>
    </row>
    <row r="35" spans="1:4">
      <c r="A35" s="43" t="s">
        <v>37</v>
      </c>
      <c r="B35" s="126">
        <v>2201</v>
      </c>
      <c r="C35" s="145">
        <v>2144</v>
      </c>
      <c r="D35" s="298">
        <v>2142</v>
      </c>
    </row>
    <row r="36" spans="1:4">
      <c r="A36" s="41" t="s">
        <v>38</v>
      </c>
      <c r="B36" s="140">
        <v>114</v>
      </c>
      <c r="C36" s="143">
        <v>102</v>
      </c>
      <c r="D36" s="300">
        <v>106</v>
      </c>
    </row>
    <row r="37" spans="1:4">
      <c r="A37" s="41" t="s">
        <v>39</v>
      </c>
      <c r="B37" s="140">
        <v>579</v>
      </c>
      <c r="C37" s="143">
        <v>567</v>
      </c>
      <c r="D37" s="300">
        <v>574</v>
      </c>
    </row>
    <row r="38" spans="1:4">
      <c r="A38" s="41" t="s">
        <v>40</v>
      </c>
      <c r="B38" s="140">
        <v>254</v>
      </c>
      <c r="C38" s="143">
        <v>254</v>
      </c>
      <c r="D38" s="300">
        <v>243</v>
      </c>
    </row>
    <row r="39" spans="1:4">
      <c r="A39" s="41" t="s">
        <v>41</v>
      </c>
      <c r="B39" s="140">
        <v>386</v>
      </c>
      <c r="C39" s="143">
        <v>377</v>
      </c>
      <c r="D39" s="300">
        <v>374</v>
      </c>
    </row>
    <row r="40" spans="1:4">
      <c r="A40" s="41" t="s">
        <v>42</v>
      </c>
      <c r="B40" s="140">
        <v>210</v>
      </c>
      <c r="C40" s="143">
        <v>208</v>
      </c>
      <c r="D40" s="300">
        <v>210</v>
      </c>
    </row>
    <row r="41" spans="1:4">
      <c r="A41" s="41" t="s">
        <v>43</v>
      </c>
      <c r="B41" s="140">
        <v>193</v>
      </c>
      <c r="C41" s="143">
        <v>190</v>
      </c>
      <c r="D41" s="300">
        <v>188</v>
      </c>
    </row>
    <row r="42" spans="1:4">
      <c r="A42" s="41" t="s">
        <v>44</v>
      </c>
      <c r="B42" s="140">
        <v>267</v>
      </c>
      <c r="C42" s="143">
        <v>262</v>
      </c>
      <c r="D42" s="300">
        <v>264</v>
      </c>
    </row>
    <row r="43" spans="1:4">
      <c r="A43" s="41" t="s">
        <v>45</v>
      </c>
      <c r="B43" s="140">
        <v>198</v>
      </c>
      <c r="C43" s="143">
        <v>184</v>
      </c>
      <c r="D43" s="300">
        <v>183</v>
      </c>
    </row>
    <row r="44" spans="1:4">
      <c r="A44" s="43" t="s">
        <v>46</v>
      </c>
      <c r="B44" s="126">
        <v>908</v>
      </c>
      <c r="C44" s="145">
        <v>913</v>
      </c>
      <c r="D44" s="301">
        <v>920</v>
      </c>
    </row>
    <row r="45" spans="1:4" ht="33.75">
      <c r="A45" s="43" t="s">
        <v>206</v>
      </c>
      <c r="B45" s="173">
        <v>4873</v>
      </c>
      <c r="C45" s="219">
        <v>4972</v>
      </c>
      <c r="D45" s="302">
        <v>4820</v>
      </c>
    </row>
    <row r="46" spans="1:4" ht="33.75">
      <c r="A46" s="172" t="s">
        <v>207</v>
      </c>
      <c r="B46" s="174">
        <v>3792</v>
      </c>
      <c r="C46" s="220">
        <v>3642</v>
      </c>
      <c r="D46" s="303">
        <v>4538</v>
      </c>
    </row>
    <row r="47" spans="1:4" ht="43.15" customHeight="1">
      <c r="A47" s="327" t="s">
        <v>209</v>
      </c>
      <c r="B47" s="328"/>
      <c r="C47" s="328"/>
      <c r="D47" s="328"/>
    </row>
    <row r="48" spans="1:4" ht="48" customHeight="1">
      <c r="A48" s="313" t="s">
        <v>210</v>
      </c>
      <c r="B48" s="313"/>
      <c r="C48" s="313"/>
      <c r="D48" s="313"/>
    </row>
    <row r="49" spans="1:4" ht="45.75" customHeight="1">
      <c r="A49" s="313" t="s">
        <v>211</v>
      </c>
      <c r="B49" s="313"/>
      <c r="C49" s="313"/>
      <c r="D49" s="313"/>
    </row>
  </sheetData>
  <mergeCells count="6">
    <mergeCell ref="A49:D49"/>
    <mergeCell ref="A1:D1"/>
    <mergeCell ref="A2:A3"/>
    <mergeCell ref="B2:D2"/>
    <mergeCell ref="A47:D47"/>
    <mergeCell ref="A48:D48"/>
  </mergeCells>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M37"/>
  <sheetViews>
    <sheetView zoomScaleNormal="100" workbookViewId="0">
      <pane ySplit="2" topLeftCell="A3" activePane="bottomLeft" state="frozen"/>
      <selection sqref="A1:H1"/>
      <selection pane="bottomLeft" activeCell="A2" sqref="A2"/>
    </sheetView>
  </sheetViews>
  <sheetFormatPr defaultRowHeight="12.75"/>
  <cols>
    <col min="1" max="1" width="50.7109375" customWidth="1"/>
    <col min="2" max="8" width="5.7109375" customWidth="1"/>
    <col min="9" max="9" width="5.85546875" style="47" customWidth="1"/>
    <col min="10" max="13" width="5.7109375" style="47" customWidth="1"/>
  </cols>
  <sheetData>
    <row r="1" spans="1:9" ht="38.25" customHeight="1">
      <c r="A1" s="329" t="s">
        <v>212</v>
      </c>
      <c r="B1" s="329"/>
      <c r="C1" s="329"/>
      <c r="D1" s="329"/>
      <c r="E1" s="329"/>
      <c r="F1" s="329"/>
      <c r="G1" s="329"/>
      <c r="H1" s="329"/>
      <c r="I1" s="329"/>
    </row>
    <row r="2" spans="1:9">
      <c r="A2" s="1"/>
      <c r="B2" s="2">
        <v>2014</v>
      </c>
      <c r="C2" s="1">
        <v>2015</v>
      </c>
      <c r="D2" s="9">
        <v>2016</v>
      </c>
      <c r="E2" s="9">
        <v>2017</v>
      </c>
      <c r="F2" s="9">
        <v>2018</v>
      </c>
      <c r="G2" s="9">
        <v>2019</v>
      </c>
      <c r="H2" s="9">
        <v>2020</v>
      </c>
      <c r="I2" s="9">
        <v>2021</v>
      </c>
    </row>
    <row r="3" spans="1:9">
      <c r="A3" s="315" t="s">
        <v>53</v>
      </c>
      <c r="B3" s="315"/>
      <c r="C3" s="315"/>
      <c r="D3" s="315"/>
      <c r="E3" s="315"/>
      <c r="F3" s="315"/>
      <c r="G3" s="315"/>
      <c r="H3" s="315"/>
      <c r="I3" s="315"/>
    </row>
    <row r="4" spans="1:9">
      <c r="A4" s="97" t="s">
        <v>137</v>
      </c>
      <c r="B4" s="28">
        <v>20131</v>
      </c>
      <c r="C4" s="28">
        <v>18803</v>
      </c>
      <c r="D4" s="28">
        <v>18745</v>
      </c>
      <c r="E4" s="28">
        <v>18398</v>
      </c>
      <c r="F4" s="101">
        <v>18138</v>
      </c>
      <c r="G4" s="131">
        <v>18042</v>
      </c>
      <c r="H4" s="28">
        <v>17168</v>
      </c>
      <c r="I4" s="304">
        <v>17329</v>
      </c>
    </row>
    <row r="5" spans="1:9">
      <c r="A5" s="5" t="s">
        <v>401</v>
      </c>
      <c r="B5" s="7">
        <v>4345</v>
      </c>
      <c r="C5" s="7">
        <v>4297</v>
      </c>
      <c r="D5" s="7">
        <v>4489</v>
      </c>
      <c r="E5" s="7">
        <v>4490</v>
      </c>
      <c r="F5" s="12">
        <v>4376</v>
      </c>
      <c r="G5" s="84">
        <v>4360</v>
      </c>
      <c r="H5" s="7">
        <v>3010</v>
      </c>
      <c r="I5" s="147">
        <v>3867</v>
      </c>
    </row>
    <row r="6" spans="1:9">
      <c r="A6" s="5" t="s">
        <v>402</v>
      </c>
      <c r="B6" s="7">
        <v>4245</v>
      </c>
      <c r="C6" s="7">
        <v>3885</v>
      </c>
      <c r="D6" s="7">
        <v>3887</v>
      </c>
      <c r="E6" s="7">
        <v>3804</v>
      </c>
      <c r="F6" s="12">
        <v>3747</v>
      </c>
      <c r="G6" s="84">
        <v>3802</v>
      </c>
      <c r="H6" s="124">
        <v>3248</v>
      </c>
      <c r="I6" s="124">
        <v>3345</v>
      </c>
    </row>
    <row r="7" spans="1:9">
      <c r="A7" s="5" t="s">
        <v>403</v>
      </c>
      <c r="B7" s="7">
        <v>795</v>
      </c>
      <c r="C7" s="7">
        <v>750</v>
      </c>
      <c r="D7" s="7">
        <v>750</v>
      </c>
      <c r="E7" s="7">
        <v>720</v>
      </c>
      <c r="F7" s="12">
        <v>711</v>
      </c>
      <c r="G7" s="84">
        <v>714</v>
      </c>
      <c r="H7" s="124">
        <v>410</v>
      </c>
      <c r="I7" s="124">
        <v>407</v>
      </c>
    </row>
    <row r="8" spans="1:9">
      <c r="A8" s="5" t="s">
        <v>404</v>
      </c>
      <c r="B8" s="7">
        <v>695</v>
      </c>
      <c r="C8" s="7">
        <v>649</v>
      </c>
      <c r="D8" s="7">
        <v>631</v>
      </c>
      <c r="E8" s="7">
        <v>629</v>
      </c>
      <c r="F8" s="12">
        <v>578</v>
      </c>
      <c r="G8" s="84">
        <v>562</v>
      </c>
      <c r="H8" s="124">
        <v>391</v>
      </c>
      <c r="I8" s="124">
        <v>410</v>
      </c>
    </row>
    <row r="9" spans="1:9">
      <c r="A9" s="5" t="s">
        <v>393</v>
      </c>
      <c r="B9" s="7">
        <v>1415</v>
      </c>
      <c r="C9" s="7">
        <v>1180</v>
      </c>
      <c r="D9" s="7">
        <v>1095</v>
      </c>
      <c r="E9" s="7">
        <v>920</v>
      </c>
      <c r="F9" s="12">
        <v>895</v>
      </c>
      <c r="G9" s="84">
        <v>815</v>
      </c>
      <c r="H9" s="124">
        <v>550</v>
      </c>
      <c r="I9" s="124">
        <v>650</v>
      </c>
    </row>
    <row r="10" spans="1:9" ht="13.5" customHeight="1">
      <c r="A10" s="5" t="s">
        <v>394</v>
      </c>
      <c r="B10" s="7">
        <v>1140</v>
      </c>
      <c r="C10" s="7">
        <v>1003</v>
      </c>
      <c r="D10" s="7">
        <v>1008</v>
      </c>
      <c r="E10" s="7">
        <v>944</v>
      </c>
      <c r="F10" s="12">
        <v>929</v>
      </c>
      <c r="G10" s="84">
        <v>902</v>
      </c>
      <c r="H10" s="124">
        <v>4138</v>
      </c>
      <c r="I10" s="124">
        <v>2548</v>
      </c>
    </row>
    <row r="11" spans="1:9">
      <c r="A11" s="5" t="s">
        <v>395</v>
      </c>
      <c r="B11" s="7">
        <v>423</v>
      </c>
      <c r="C11" s="7">
        <v>356</v>
      </c>
      <c r="D11" s="7">
        <v>316</v>
      </c>
      <c r="E11" s="7">
        <v>313</v>
      </c>
      <c r="F11" s="45">
        <v>309</v>
      </c>
      <c r="G11" s="84">
        <v>312</v>
      </c>
      <c r="H11" s="124">
        <v>272</v>
      </c>
      <c r="I11" s="124">
        <v>261</v>
      </c>
    </row>
    <row r="12" spans="1:9" ht="12" customHeight="1">
      <c r="A12" s="5" t="s">
        <v>396</v>
      </c>
      <c r="B12" s="7">
        <v>421</v>
      </c>
      <c r="C12" s="7">
        <v>324</v>
      </c>
      <c r="D12" s="7">
        <v>296</v>
      </c>
      <c r="E12" s="7">
        <v>309</v>
      </c>
      <c r="F12" s="45">
        <v>305</v>
      </c>
      <c r="G12" s="84">
        <v>302</v>
      </c>
      <c r="H12" s="124">
        <v>192</v>
      </c>
      <c r="I12" s="124">
        <v>245</v>
      </c>
    </row>
    <row r="13" spans="1:9" ht="33.75">
      <c r="A13" s="5" t="s">
        <v>397</v>
      </c>
      <c r="B13" s="65">
        <v>191</v>
      </c>
      <c r="C13" s="65">
        <v>137</v>
      </c>
      <c r="D13" s="65">
        <v>132</v>
      </c>
      <c r="E13" s="65">
        <v>130</v>
      </c>
      <c r="F13" s="66">
        <v>130</v>
      </c>
      <c r="G13" s="134">
        <v>164</v>
      </c>
      <c r="H13" s="154">
        <v>43</v>
      </c>
      <c r="I13" s="154">
        <v>120</v>
      </c>
    </row>
    <row r="14" spans="1:9">
      <c r="A14" s="5" t="s">
        <v>398</v>
      </c>
      <c r="B14" s="7">
        <v>1573</v>
      </c>
      <c r="C14" s="7">
        <v>1427</v>
      </c>
      <c r="D14" s="7">
        <v>1427</v>
      </c>
      <c r="E14" s="7">
        <v>1417</v>
      </c>
      <c r="F14" s="45">
        <v>1357</v>
      </c>
      <c r="G14" s="84">
        <v>1312</v>
      </c>
      <c r="H14" s="124">
        <v>1352</v>
      </c>
      <c r="I14" s="124">
        <v>1324</v>
      </c>
    </row>
    <row r="15" spans="1:9">
      <c r="A15" s="5" t="s">
        <v>400</v>
      </c>
      <c r="B15" s="7">
        <v>423</v>
      </c>
      <c r="C15" s="7">
        <v>423</v>
      </c>
      <c r="D15" s="7">
        <v>423</v>
      </c>
      <c r="E15" s="7">
        <v>423</v>
      </c>
      <c r="F15" s="45">
        <v>423</v>
      </c>
      <c r="G15" s="84">
        <v>423</v>
      </c>
      <c r="H15" s="124">
        <v>364</v>
      </c>
      <c r="I15" s="124">
        <v>364</v>
      </c>
    </row>
    <row r="16" spans="1:9" ht="13.5" customHeight="1">
      <c r="A16" s="5" t="s">
        <v>399</v>
      </c>
      <c r="B16" s="7">
        <v>1284</v>
      </c>
      <c r="C16" s="7">
        <v>1065</v>
      </c>
      <c r="D16" s="7">
        <v>940</v>
      </c>
      <c r="E16" s="7">
        <v>902</v>
      </c>
      <c r="F16" s="45">
        <v>857</v>
      </c>
      <c r="G16" s="84">
        <v>886</v>
      </c>
      <c r="H16" s="124">
        <v>655</v>
      </c>
      <c r="I16" s="124">
        <v>773</v>
      </c>
    </row>
    <row r="17" spans="1:9" ht="57" customHeight="1">
      <c r="A17" s="5" t="s">
        <v>150</v>
      </c>
      <c r="B17" s="65">
        <v>1331</v>
      </c>
      <c r="C17" s="65">
        <v>1062</v>
      </c>
      <c r="D17" s="65">
        <v>1081</v>
      </c>
      <c r="E17" s="65">
        <v>1008</v>
      </c>
      <c r="F17" s="66">
        <v>974</v>
      </c>
      <c r="G17" s="134">
        <v>923</v>
      </c>
      <c r="H17" s="154">
        <v>735</v>
      </c>
      <c r="I17" s="154">
        <v>686</v>
      </c>
    </row>
    <row r="18" spans="1:9">
      <c r="A18" s="5" t="s">
        <v>54</v>
      </c>
      <c r="B18" s="7">
        <v>3092</v>
      </c>
      <c r="C18" s="7">
        <v>2871</v>
      </c>
      <c r="D18" s="7">
        <v>2880</v>
      </c>
      <c r="E18" s="7">
        <v>2768</v>
      </c>
      <c r="F18" s="45">
        <v>2728</v>
      </c>
      <c r="G18" s="84">
        <v>2724</v>
      </c>
      <c r="H18" s="124">
        <v>2113</v>
      </c>
      <c r="I18" s="124">
        <v>2450</v>
      </c>
    </row>
    <row r="19" spans="1:9">
      <c r="A19" s="316" t="s">
        <v>144</v>
      </c>
      <c r="B19" s="316"/>
      <c r="C19" s="316"/>
      <c r="D19" s="316"/>
      <c r="E19" s="316"/>
      <c r="F19" s="316"/>
      <c r="G19" s="316"/>
      <c r="H19" s="316"/>
      <c r="I19" s="316"/>
    </row>
    <row r="20" spans="1:9">
      <c r="A20" s="27" t="s">
        <v>137</v>
      </c>
      <c r="B20" s="15">
        <v>70.8</v>
      </c>
      <c r="C20" s="15">
        <v>66.599999999999994</v>
      </c>
      <c r="D20" s="16">
        <v>67.599999999999994</v>
      </c>
      <c r="E20" s="33">
        <v>67.400000000000006</v>
      </c>
      <c r="F20" s="59">
        <v>67.599999999999994</v>
      </c>
      <c r="G20" s="243">
        <v>68.2</v>
      </c>
      <c r="H20" s="212">
        <v>66.099999999999994</v>
      </c>
      <c r="I20" s="273">
        <f>I4/2603997*10000</f>
        <v>66.547695715471249</v>
      </c>
    </row>
    <row r="21" spans="1:9">
      <c r="A21" s="5" t="s">
        <v>401</v>
      </c>
      <c r="B21" s="18">
        <v>15.3</v>
      </c>
      <c r="C21" s="18">
        <v>15.2</v>
      </c>
      <c r="D21" s="17">
        <v>16.100000000000001</v>
      </c>
      <c r="E21" s="34">
        <v>16.399999999999999</v>
      </c>
      <c r="F21" s="60">
        <v>16.3</v>
      </c>
      <c r="G21" s="47">
        <v>16.5</v>
      </c>
      <c r="H21" s="47">
        <v>11.6</v>
      </c>
      <c r="I21" s="60">
        <f t="shared" ref="I21:I32" si="0">I5/2603997*10000</f>
        <v>14.85024752332664</v>
      </c>
    </row>
    <row r="22" spans="1:9">
      <c r="A22" s="5" t="s">
        <v>402</v>
      </c>
      <c r="B22" s="18">
        <v>14.9</v>
      </c>
      <c r="C22" s="18">
        <v>13.8</v>
      </c>
      <c r="D22" s="17">
        <v>14</v>
      </c>
      <c r="E22" s="34">
        <v>13.9</v>
      </c>
      <c r="F22" s="60">
        <v>14</v>
      </c>
      <c r="G22" s="47">
        <v>14.4</v>
      </c>
      <c r="H22" s="47">
        <v>12.5</v>
      </c>
      <c r="I22" s="60">
        <f t="shared" si="0"/>
        <v>12.845636918936542</v>
      </c>
    </row>
    <row r="23" spans="1:9">
      <c r="A23" s="5" t="s">
        <v>403</v>
      </c>
      <c r="B23" s="18">
        <v>2.8</v>
      </c>
      <c r="C23" s="18">
        <v>2.7</v>
      </c>
      <c r="D23" s="17">
        <v>2.7</v>
      </c>
      <c r="E23" s="34">
        <v>2.6</v>
      </c>
      <c r="F23" s="60">
        <v>2.7</v>
      </c>
      <c r="G23" s="47">
        <v>2.7</v>
      </c>
      <c r="H23" s="47">
        <v>1.6</v>
      </c>
      <c r="I23" s="60">
        <f t="shared" si="0"/>
        <v>1.5629818313922788</v>
      </c>
    </row>
    <row r="24" spans="1:9" ht="33.75">
      <c r="A24" s="30" t="s">
        <v>405</v>
      </c>
      <c r="B24" s="71">
        <v>4.7</v>
      </c>
      <c r="C24" s="71">
        <v>4.4000000000000004</v>
      </c>
      <c r="D24" s="135">
        <v>4.4000000000000004</v>
      </c>
      <c r="E24" s="72">
        <v>4.4000000000000004</v>
      </c>
      <c r="F24" s="136">
        <v>4.0999999999999996</v>
      </c>
      <c r="G24" s="112">
        <v>4.0999999999999996</v>
      </c>
      <c r="H24" s="112">
        <v>1.5</v>
      </c>
      <c r="I24" s="136">
        <f t="shared" si="0"/>
        <v>1.574502581992222</v>
      </c>
    </row>
    <row r="25" spans="1:9">
      <c r="A25" s="5" t="s">
        <v>393</v>
      </c>
      <c r="B25" s="18">
        <v>5</v>
      </c>
      <c r="C25" s="18">
        <v>4.2</v>
      </c>
      <c r="D25" s="17">
        <v>3.9</v>
      </c>
      <c r="E25" s="34">
        <v>3.4</v>
      </c>
      <c r="F25" s="60">
        <v>3.3</v>
      </c>
      <c r="G25" s="47">
        <v>3.1</v>
      </c>
      <c r="H25" s="47">
        <v>2.1</v>
      </c>
      <c r="I25" s="60">
        <f t="shared" si="0"/>
        <v>2.4961626299876691</v>
      </c>
    </row>
    <row r="26" spans="1:9" ht="12.75" customHeight="1">
      <c r="A26" s="5" t="s">
        <v>394</v>
      </c>
      <c r="B26" s="18">
        <v>4</v>
      </c>
      <c r="C26" s="18">
        <v>3.6</v>
      </c>
      <c r="D26" s="17">
        <v>3.6</v>
      </c>
      <c r="E26" s="34">
        <v>3.5</v>
      </c>
      <c r="F26" s="60">
        <v>3.4</v>
      </c>
      <c r="G26" s="47">
        <v>3.4</v>
      </c>
      <c r="H26" s="47">
        <v>15.9</v>
      </c>
      <c r="I26" s="60">
        <f t="shared" si="0"/>
        <v>9.7849575095516634</v>
      </c>
    </row>
    <row r="27" spans="1:9">
      <c r="A27" s="5" t="s">
        <v>395</v>
      </c>
      <c r="B27" s="18">
        <v>1.5</v>
      </c>
      <c r="C27" s="18">
        <v>1.3</v>
      </c>
      <c r="D27" s="17">
        <v>1.1000000000000001</v>
      </c>
      <c r="E27" s="34">
        <v>1.1000000000000001</v>
      </c>
      <c r="F27" s="60">
        <v>1.2</v>
      </c>
      <c r="G27" s="47">
        <v>1.2</v>
      </c>
      <c r="H27" s="60">
        <v>1</v>
      </c>
      <c r="I27" s="60">
        <f t="shared" si="0"/>
        <v>1.0023053021950488</v>
      </c>
    </row>
    <row r="28" spans="1:9" ht="12" customHeight="1">
      <c r="A28" s="5" t="s">
        <v>396</v>
      </c>
      <c r="B28" s="18">
        <v>1.5</v>
      </c>
      <c r="C28" s="18">
        <v>1.1000000000000001</v>
      </c>
      <c r="D28" s="17">
        <v>1.1000000000000001</v>
      </c>
      <c r="E28" s="34">
        <v>1.1000000000000001</v>
      </c>
      <c r="F28" s="60">
        <v>1.1000000000000001</v>
      </c>
      <c r="G28" s="47">
        <v>1.1000000000000001</v>
      </c>
      <c r="H28" s="47">
        <v>0.7</v>
      </c>
      <c r="I28" s="60">
        <f t="shared" si="0"/>
        <v>0.94086129899535209</v>
      </c>
    </row>
    <row r="29" spans="1:9" ht="33.75">
      <c r="A29" s="5" t="s">
        <v>397</v>
      </c>
      <c r="B29" s="71">
        <v>0.7</v>
      </c>
      <c r="C29" s="71">
        <v>0.5</v>
      </c>
      <c r="D29" s="135">
        <v>0.5</v>
      </c>
      <c r="E29" s="72">
        <v>0.5</v>
      </c>
      <c r="F29" s="136">
        <v>0.5</v>
      </c>
      <c r="G29" s="112">
        <v>0.6</v>
      </c>
      <c r="H29" s="112">
        <v>0.2</v>
      </c>
      <c r="I29" s="136">
        <f t="shared" si="0"/>
        <v>0.46083002399772349</v>
      </c>
    </row>
    <row r="30" spans="1:9">
      <c r="A30" s="5" t="s">
        <v>398</v>
      </c>
      <c r="B30" s="18">
        <v>5.5</v>
      </c>
      <c r="C30" s="18">
        <v>5.0999999999999996</v>
      </c>
      <c r="D30" s="17">
        <v>5.0999999999999996</v>
      </c>
      <c r="E30" s="34">
        <v>5.2</v>
      </c>
      <c r="F30" s="60">
        <v>5.0999999999999996</v>
      </c>
      <c r="G30" s="60">
        <v>5</v>
      </c>
      <c r="H30" s="47">
        <v>5.2</v>
      </c>
      <c r="I30" s="60">
        <f t="shared" si="0"/>
        <v>5.0844912647748819</v>
      </c>
    </row>
    <row r="31" spans="1:9">
      <c r="A31" s="5" t="s">
        <v>400</v>
      </c>
      <c r="B31" s="18">
        <v>1.5</v>
      </c>
      <c r="C31" s="18">
        <v>1.5</v>
      </c>
      <c r="D31" s="17">
        <v>1.5</v>
      </c>
      <c r="E31" s="34">
        <v>1.5</v>
      </c>
      <c r="F31" s="60">
        <v>1.6</v>
      </c>
      <c r="G31" s="47">
        <v>1.6</v>
      </c>
      <c r="H31" s="47">
        <v>1.4</v>
      </c>
      <c r="I31" s="60">
        <f t="shared" si="0"/>
        <v>1.3978510727930944</v>
      </c>
    </row>
    <row r="32" spans="1:9">
      <c r="A32" s="5" t="s">
        <v>399</v>
      </c>
      <c r="B32" s="18">
        <v>4.5</v>
      </c>
      <c r="C32" s="18">
        <v>3.8</v>
      </c>
      <c r="D32" s="17">
        <v>3.4</v>
      </c>
      <c r="E32" s="34">
        <v>3.3</v>
      </c>
      <c r="F32" s="60">
        <v>3.2</v>
      </c>
      <c r="G32" s="47">
        <v>3.4</v>
      </c>
      <c r="H32" s="47">
        <v>2.5</v>
      </c>
      <c r="I32" s="60">
        <f t="shared" si="0"/>
        <v>2.9685134045853352</v>
      </c>
    </row>
    <row r="33" spans="1:9" ht="57.75" customHeight="1">
      <c r="A33" s="5" t="s">
        <v>150</v>
      </c>
      <c r="B33" s="71">
        <v>19</v>
      </c>
      <c r="C33" s="71">
        <v>15.4</v>
      </c>
      <c r="D33" s="135">
        <v>15.2</v>
      </c>
      <c r="E33" s="72">
        <v>15.6</v>
      </c>
      <c r="F33" s="137">
        <v>15.5</v>
      </c>
      <c r="G33" s="112">
        <v>14.9</v>
      </c>
      <c r="H33" s="112">
        <v>12.3</v>
      </c>
      <c r="I33" s="136">
        <f>I17/598550*10000</f>
        <v>11.461030824492523</v>
      </c>
    </row>
    <row r="34" spans="1:9">
      <c r="A34" s="36" t="s">
        <v>55</v>
      </c>
      <c r="B34" s="19">
        <v>50.6</v>
      </c>
      <c r="C34" s="19">
        <v>47.4</v>
      </c>
      <c r="D34" s="37">
        <v>47.8</v>
      </c>
      <c r="E34" s="38">
        <v>46.4</v>
      </c>
      <c r="F34" s="34">
        <v>46.2</v>
      </c>
      <c r="G34" s="114">
        <v>47</v>
      </c>
      <c r="H34" s="109">
        <v>37.700000000000003</v>
      </c>
      <c r="I34" s="114">
        <f>I18/559349*10000</f>
        <v>43.800918567835105</v>
      </c>
    </row>
    <row r="35" spans="1:9">
      <c r="A35" s="332" t="s">
        <v>56</v>
      </c>
      <c r="B35" s="332"/>
      <c r="C35" s="332"/>
      <c r="D35" s="332"/>
      <c r="E35" s="332"/>
      <c r="F35" s="332"/>
      <c r="G35" s="332"/>
      <c r="H35" s="332"/>
      <c r="I35" s="332"/>
    </row>
    <row r="36" spans="1:9">
      <c r="A36" s="331" t="s">
        <v>57</v>
      </c>
      <c r="B36" s="331"/>
      <c r="C36" s="331"/>
      <c r="D36" s="331"/>
      <c r="E36" s="331"/>
      <c r="F36" s="331"/>
      <c r="G36" s="331"/>
      <c r="H36" s="331"/>
      <c r="I36" s="331"/>
    </row>
    <row r="37" spans="1:9">
      <c r="A37" s="331" t="s">
        <v>213</v>
      </c>
      <c r="B37" s="331"/>
      <c r="C37" s="331"/>
      <c r="D37" s="331"/>
      <c r="E37" s="331"/>
      <c r="F37" s="331"/>
      <c r="G37" s="331"/>
      <c r="H37" s="331"/>
      <c r="I37" s="331"/>
    </row>
  </sheetData>
  <mergeCells count="6">
    <mergeCell ref="A37:I37"/>
    <mergeCell ref="A36:I36"/>
    <mergeCell ref="A35:I35"/>
    <mergeCell ref="A1:I1"/>
    <mergeCell ref="A3:I3"/>
    <mergeCell ref="A19:I19"/>
  </mergeCells>
  <pageMargins left="0.7" right="0.7" top="0.75" bottom="0.75" header="0.3" footer="0.3"/>
  <pageSetup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A1:E45"/>
  <sheetViews>
    <sheetView zoomScaleNormal="100" workbookViewId="0">
      <selection activeCell="A2" sqref="A2:A3"/>
    </sheetView>
  </sheetViews>
  <sheetFormatPr defaultRowHeight="12.75"/>
  <cols>
    <col min="1" max="1" width="40.28515625" customWidth="1"/>
    <col min="2" max="4" width="9.7109375" customWidth="1"/>
    <col min="5" max="5" width="7.5703125" customWidth="1"/>
  </cols>
  <sheetData>
    <row r="1" spans="1:5" ht="37.5" customHeight="1">
      <c r="A1" s="318" t="s">
        <v>141</v>
      </c>
      <c r="B1" s="333"/>
      <c r="C1" s="333"/>
      <c r="D1" s="333"/>
    </row>
    <row r="2" spans="1:5" ht="33" customHeight="1">
      <c r="A2" s="323"/>
      <c r="B2" s="325" t="s">
        <v>138</v>
      </c>
      <c r="C2" s="325"/>
      <c r="D2" s="326"/>
    </row>
    <row r="3" spans="1:5">
      <c r="A3" s="324"/>
      <c r="B3" s="26">
        <v>2019</v>
      </c>
      <c r="C3" s="26">
        <v>2020</v>
      </c>
      <c r="D3" s="26">
        <v>2021</v>
      </c>
    </row>
    <row r="4" spans="1:5">
      <c r="A4" s="39" t="s">
        <v>1</v>
      </c>
      <c r="B4" s="266">
        <v>18042</v>
      </c>
      <c r="C4" s="266">
        <v>17168</v>
      </c>
      <c r="D4" s="305">
        <v>17329</v>
      </c>
      <c r="E4" s="86"/>
    </row>
    <row r="5" spans="1:5" ht="33.75">
      <c r="A5" s="40" t="s">
        <v>205</v>
      </c>
      <c r="B5" s="267">
        <v>16702</v>
      </c>
      <c r="C5" s="267">
        <v>15891</v>
      </c>
      <c r="D5" s="306">
        <v>15901</v>
      </c>
    </row>
    <row r="6" spans="1:5">
      <c r="A6" s="41" t="s">
        <v>8</v>
      </c>
      <c r="B6" s="77"/>
      <c r="C6" s="268"/>
      <c r="D6" s="307"/>
    </row>
    <row r="7" spans="1:5">
      <c r="A7" s="27" t="s">
        <v>58</v>
      </c>
      <c r="B7" s="266">
        <v>2280</v>
      </c>
      <c r="C7" s="266">
        <v>2304</v>
      </c>
      <c r="D7" s="305">
        <v>2283</v>
      </c>
    </row>
    <row r="8" spans="1:5">
      <c r="A8" s="27" t="s">
        <v>59</v>
      </c>
      <c r="B8" s="266">
        <v>3039</v>
      </c>
      <c r="C8" s="266">
        <v>2999</v>
      </c>
      <c r="D8" s="305">
        <v>3004</v>
      </c>
    </row>
    <row r="9" spans="1:5">
      <c r="A9" s="42" t="s">
        <v>60</v>
      </c>
      <c r="B9" s="77">
        <v>750</v>
      </c>
      <c r="C9" s="268">
        <v>750</v>
      </c>
      <c r="D9" s="307">
        <v>750</v>
      </c>
    </row>
    <row r="10" spans="1:5">
      <c r="A10" s="29" t="s">
        <v>12</v>
      </c>
      <c r="B10" s="77">
        <v>170</v>
      </c>
      <c r="C10" s="268">
        <v>170</v>
      </c>
      <c r="D10" s="307">
        <v>170</v>
      </c>
    </row>
    <row r="11" spans="1:5">
      <c r="A11" s="29" t="s">
        <v>13</v>
      </c>
      <c r="B11" s="77">
        <v>117</v>
      </c>
      <c r="C11" s="268">
        <v>117</v>
      </c>
      <c r="D11" s="307">
        <v>117</v>
      </c>
    </row>
    <row r="12" spans="1:5">
      <c r="A12" s="29" t="s">
        <v>14</v>
      </c>
      <c r="B12" s="77">
        <v>240</v>
      </c>
      <c r="C12" s="268">
        <v>240</v>
      </c>
      <c r="D12" s="307">
        <v>240</v>
      </c>
    </row>
    <row r="13" spans="1:5">
      <c r="A13" s="29" t="s">
        <v>15</v>
      </c>
      <c r="B13" s="77">
        <v>321</v>
      </c>
      <c r="C13" s="268">
        <v>321</v>
      </c>
      <c r="D13" s="307">
        <v>321</v>
      </c>
    </row>
    <row r="14" spans="1:5">
      <c r="A14" s="29" t="s">
        <v>16</v>
      </c>
      <c r="B14" s="77">
        <v>225</v>
      </c>
      <c r="C14" s="268">
        <v>210</v>
      </c>
      <c r="D14" s="307">
        <v>210</v>
      </c>
    </row>
    <row r="15" spans="1:5">
      <c r="A15" s="29" t="s">
        <v>17</v>
      </c>
      <c r="B15" s="77">
        <v>286</v>
      </c>
      <c r="C15" s="268">
        <v>286</v>
      </c>
      <c r="D15" s="307">
        <v>286</v>
      </c>
    </row>
    <row r="16" spans="1:5">
      <c r="A16" s="29" t="s">
        <v>18</v>
      </c>
      <c r="B16" s="77">
        <v>160</v>
      </c>
      <c r="C16" s="268">
        <v>155</v>
      </c>
      <c r="D16" s="307">
        <v>160</v>
      </c>
    </row>
    <row r="17" spans="1:5">
      <c r="A17" s="29" t="s">
        <v>19</v>
      </c>
      <c r="B17" s="77">
        <v>140</v>
      </c>
      <c r="C17" s="268">
        <v>140</v>
      </c>
      <c r="D17" s="307">
        <v>140</v>
      </c>
    </row>
    <row r="18" spans="1:5">
      <c r="A18" s="29" t="s">
        <v>20</v>
      </c>
      <c r="B18" s="77">
        <v>160</v>
      </c>
      <c r="C18" s="268">
        <v>160</v>
      </c>
      <c r="D18" s="307">
        <v>160</v>
      </c>
    </row>
    <row r="19" spans="1:5">
      <c r="A19" s="29" t="s">
        <v>21</v>
      </c>
      <c r="B19" s="77">
        <v>190</v>
      </c>
      <c r="C19" s="268">
        <v>170</v>
      </c>
      <c r="D19" s="307">
        <v>170</v>
      </c>
    </row>
    <row r="20" spans="1:5">
      <c r="A20" s="29" t="s">
        <v>22</v>
      </c>
      <c r="B20" s="77">
        <v>280</v>
      </c>
      <c r="C20" s="268">
        <v>280</v>
      </c>
      <c r="D20" s="307">
        <v>280</v>
      </c>
    </row>
    <row r="21" spans="1:5">
      <c r="A21" s="27" t="s">
        <v>61</v>
      </c>
      <c r="B21" s="175">
        <v>2344</v>
      </c>
      <c r="C21" s="266">
        <v>2294</v>
      </c>
      <c r="D21" s="305">
        <v>2320</v>
      </c>
      <c r="E21" s="139"/>
    </row>
    <row r="22" spans="1:5">
      <c r="A22" s="29" t="s">
        <v>24</v>
      </c>
      <c r="B22" s="176">
        <v>170</v>
      </c>
      <c r="C22" s="268">
        <v>170</v>
      </c>
      <c r="D22" s="307">
        <v>170</v>
      </c>
    </row>
    <row r="23" spans="1:5">
      <c r="A23" s="29" t="s">
        <v>25</v>
      </c>
      <c r="B23" s="176">
        <v>168</v>
      </c>
      <c r="C23" s="268">
        <v>164</v>
      </c>
      <c r="D23" s="307">
        <v>164</v>
      </c>
    </row>
    <row r="24" spans="1:5">
      <c r="A24" s="29" t="s">
        <v>26</v>
      </c>
      <c r="B24" s="176">
        <v>181</v>
      </c>
      <c r="C24" s="268">
        <v>181</v>
      </c>
      <c r="D24" s="307">
        <v>181</v>
      </c>
    </row>
    <row r="25" spans="1:5">
      <c r="A25" s="29" t="s">
        <v>28</v>
      </c>
      <c r="B25" s="176">
        <v>311</v>
      </c>
      <c r="C25" s="268">
        <v>311</v>
      </c>
      <c r="D25" s="307">
        <v>311</v>
      </c>
    </row>
    <row r="26" spans="1:5">
      <c r="A26" s="29" t="s">
        <v>29</v>
      </c>
      <c r="B26" s="176">
        <v>110</v>
      </c>
      <c r="C26" s="268">
        <v>84</v>
      </c>
      <c r="D26" s="307">
        <v>110</v>
      </c>
    </row>
    <row r="27" spans="1:5">
      <c r="A27" s="29" t="s">
        <v>30</v>
      </c>
      <c r="B27" s="176">
        <v>162</v>
      </c>
      <c r="C27" s="268">
        <v>162</v>
      </c>
      <c r="D27" s="307">
        <v>162</v>
      </c>
    </row>
    <row r="28" spans="1:5">
      <c r="A28" s="29" t="s">
        <v>31</v>
      </c>
      <c r="B28" s="176">
        <v>325</v>
      </c>
      <c r="C28" s="268">
        <v>325</v>
      </c>
      <c r="D28" s="307">
        <v>325</v>
      </c>
    </row>
    <row r="29" spans="1:5">
      <c r="A29" s="29" t="s">
        <v>32</v>
      </c>
      <c r="B29" s="176">
        <v>130</v>
      </c>
      <c r="C29" s="268">
        <v>130</v>
      </c>
      <c r="D29" s="307">
        <v>130</v>
      </c>
    </row>
    <row r="30" spans="1:5">
      <c r="A30" s="29" t="s">
        <v>33</v>
      </c>
      <c r="B30" s="176">
        <v>182</v>
      </c>
      <c r="C30" s="268">
        <v>182</v>
      </c>
      <c r="D30" s="307">
        <v>182</v>
      </c>
    </row>
    <row r="31" spans="1:5">
      <c r="A31" s="29" t="s">
        <v>34</v>
      </c>
      <c r="B31" s="176">
        <v>115</v>
      </c>
      <c r="C31" s="268">
        <v>115</v>
      </c>
      <c r="D31" s="307">
        <v>115</v>
      </c>
    </row>
    <row r="32" spans="1:5">
      <c r="A32" s="29" t="s">
        <v>35</v>
      </c>
      <c r="B32" s="176">
        <v>165</v>
      </c>
      <c r="C32" s="268">
        <v>165</v>
      </c>
      <c r="D32" s="307">
        <v>165</v>
      </c>
    </row>
    <row r="33" spans="1:4">
      <c r="A33" s="29" t="s">
        <v>36</v>
      </c>
      <c r="B33" s="176">
        <v>325</v>
      </c>
      <c r="C33" s="268">
        <v>305</v>
      </c>
      <c r="D33" s="307">
        <v>305</v>
      </c>
    </row>
    <row r="34" spans="1:4">
      <c r="A34" s="27" t="s">
        <v>62</v>
      </c>
      <c r="B34" s="266">
        <v>1311</v>
      </c>
      <c r="C34" s="266">
        <v>1261</v>
      </c>
      <c r="D34" s="305">
        <v>1261</v>
      </c>
    </row>
    <row r="35" spans="1:4">
      <c r="A35" s="29" t="s">
        <v>38</v>
      </c>
      <c r="B35" s="77">
        <v>72</v>
      </c>
      <c r="C35" s="268">
        <v>72</v>
      </c>
      <c r="D35" s="307">
        <v>72</v>
      </c>
    </row>
    <row r="36" spans="1:4">
      <c r="A36" s="29" t="s">
        <v>39</v>
      </c>
      <c r="B36" s="77">
        <v>320</v>
      </c>
      <c r="C36" s="268">
        <v>310</v>
      </c>
      <c r="D36" s="307">
        <v>310</v>
      </c>
    </row>
    <row r="37" spans="1:4">
      <c r="A37" s="29" t="s">
        <v>40</v>
      </c>
      <c r="B37" s="77">
        <v>165</v>
      </c>
      <c r="C37" s="268">
        <v>165</v>
      </c>
      <c r="D37" s="307">
        <v>165</v>
      </c>
    </row>
    <row r="38" spans="1:4">
      <c r="A38" s="29" t="s">
        <v>41</v>
      </c>
      <c r="B38" s="77">
        <v>225</v>
      </c>
      <c r="C38" s="268">
        <v>200</v>
      </c>
      <c r="D38" s="307">
        <v>200</v>
      </c>
    </row>
    <row r="39" spans="1:4">
      <c r="A39" s="29" t="s">
        <v>42</v>
      </c>
      <c r="B39" s="77">
        <v>155</v>
      </c>
      <c r="C39" s="268">
        <v>140</v>
      </c>
      <c r="D39" s="307">
        <v>140</v>
      </c>
    </row>
    <row r="40" spans="1:4">
      <c r="A40" s="29" t="s">
        <v>43</v>
      </c>
      <c r="B40" s="77">
        <v>131</v>
      </c>
      <c r="C40" s="268">
        <v>131</v>
      </c>
      <c r="D40" s="307">
        <v>131</v>
      </c>
    </row>
    <row r="41" spans="1:4">
      <c r="A41" s="29" t="s">
        <v>44</v>
      </c>
      <c r="B41" s="77">
        <v>135</v>
      </c>
      <c r="C41" s="268">
        <v>135</v>
      </c>
      <c r="D41" s="307">
        <v>135</v>
      </c>
    </row>
    <row r="42" spans="1:4">
      <c r="A42" s="29" t="s">
        <v>45</v>
      </c>
      <c r="B42" s="77">
        <v>108</v>
      </c>
      <c r="C42" s="268">
        <v>108</v>
      </c>
      <c r="D42" s="307">
        <v>108</v>
      </c>
    </row>
    <row r="43" spans="1:4">
      <c r="A43" s="43" t="s">
        <v>46</v>
      </c>
      <c r="B43" s="269">
        <v>495</v>
      </c>
      <c r="C43" s="266">
        <v>495</v>
      </c>
      <c r="D43" s="308">
        <v>500</v>
      </c>
    </row>
    <row r="44" spans="1:4" ht="33.75">
      <c r="A44" s="43" t="s">
        <v>206</v>
      </c>
      <c r="B44" s="267">
        <v>7233</v>
      </c>
      <c r="C44" s="267">
        <v>6538</v>
      </c>
      <c r="D44" s="306">
        <v>6533</v>
      </c>
    </row>
    <row r="45" spans="1:4" ht="33.75">
      <c r="A45" s="172" t="s">
        <v>207</v>
      </c>
      <c r="B45" s="270">
        <v>1340</v>
      </c>
      <c r="C45" s="270">
        <v>1277</v>
      </c>
      <c r="D45" s="309">
        <v>1428</v>
      </c>
    </row>
  </sheetData>
  <mergeCells count="3">
    <mergeCell ref="A1:D1"/>
    <mergeCell ref="A2:A3"/>
    <mergeCell ref="B2:D2"/>
  </mergeCells>
  <pageMargins left="0.7" right="0.7" top="0.75" bottom="0.75" header="0.3" footer="0.3"/>
  <pageSetup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R14"/>
  <sheetViews>
    <sheetView workbookViewId="0">
      <selection activeCell="A2" sqref="A2"/>
    </sheetView>
  </sheetViews>
  <sheetFormatPr defaultRowHeight="12.75"/>
  <cols>
    <col min="1" max="1" width="38.140625" customWidth="1"/>
    <col min="2" max="13" width="4.7109375" customWidth="1"/>
    <col min="14" max="18" width="4.7109375" style="47" customWidth="1"/>
  </cols>
  <sheetData>
    <row r="1" spans="1:18" ht="37.5" customHeight="1">
      <c r="A1" s="318" t="s">
        <v>371</v>
      </c>
      <c r="B1" s="318"/>
      <c r="C1" s="318"/>
      <c r="D1" s="318"/>
      <c r="E1" s="318"/>
      <c r="F1" s="318"/>
      <c r="G1" s="318"/>
      <c r="H1" s="318"/>
      <c r="I1" s="318"/>
      <c r="J1" s="318"/>
      <c r="K1" s="318"/>
      <c r="L1" s="318"/>
      <c r="M1" s="318"/>
      <c r="N1" s="318"/>
    </row>
    <row r="2" spans="1:18">
      <c r="A2" s="1"/>
      <c r="B2" s="2">
        <v>2005</v>
      </c>
      <c r="C2" s="2">
        <v>2010</v>
      </c>
      <c r="D2" s="2">
        <v>2011</v>
      </c>
      <c r="E2" s="2">
        <v>2012</v>
      </c>
      <c r="F2" s="2">
        <v>2013</v>
      </c>
      <c r="G2" s="2">
        <v>2014</v>
      </c>
      <c r="H2" s="1">
        <v>2015</v>
      </c>
      <c r="I2" s="9">
        <v>2016</v>
      </c>
      <c r="J2" s="9">
        <v>2017</v>
      </c>
      <c r="K2" s="9">
        <v>2018</v>
      </c>
      <c r="L2" s="9">
        <v>2019</v>
      </c>
      <c r="M2" s="9">
        <v>2020</v>
      </c>
      <c r="N2" s="9">
        <v>2021</v>
      </c>
    </row>
    <row r="3" spans="1:18">
      <c r="A3" s="334" t="s">
        <v>63</v>
      </c>
      <c r="B3" s="334"/>
      <c r="C3" s="334"/>
      <c r="D3" s="334"/>
      <c r="E3" s="334"/>
      <c r="F3" s="334"/>
      <c r="G3" s="334"/>
      <c r="H3" s="334"/>
      <c r="I3" s="334"/>
      <c r="J3" s="334"/>
      <c r="K3" s="334"/>
      <c r="L3" s="334"/>
      <c r="M3" s="334"/>
      <c r="N3" s="334"/>
    </row>
    <row r="4" spans="1:18" s="106" customFormat="1" ht="40.9" customHeight="1">
      <c r="A4" s="105" t="s">
        <v>214</v>
      </c>
      <c r="B4" s="65">
        <v>127</v>
      </c>
      <c r="C4" s="65">
        <v>136</v>
      </c>
      <c r="D4" s="65">
        <v>136</v>
      </c>
      <c r="E4" s="65">
        <v>133</v>
      </c>
      <c r="F4" s="65">
        <v>137</v>
      </c>
      <c r="G4" s="65">
        <v>138</v>
      </c>
      <c r="H4" s="65">
        <v>139</v>
      </c>
      <c r="I4" s="65">
        <v>142</v>
      </c>
      <c r="J4" s="65">
        <v>140</v>
      </c>
      <c r="K4" s="65">
        <v>143</v>
      </c>
      <c r="L4" s="154">
        <v>144</v>
      </c>
      <c r="M4" s="112">
        <v>145</v>
      </c>
      <c r="N4" s="112">
        <v>140</v>
      </c>
      <c r="O4" s="168"/>
      <c r="P4" s="168"/>
      <c r="Q4" s="168"/>
      <c r="R4" s="168"/>
    </row>
    <row r="5" spans="1:18" ht="56.25">
      <c r="A5" s="44" t="s">
        <v>215</v>
      </c>
      <c r="B5" s="65">
        <v>2814</v>
      </c>
      <c r="C5" s="65">
        <v>3298</v>
      </c>
      <c r="D5" s="65">
        <v>3349</v>
      </c>
      <c r="E5" s="65">
        <v>3304</v>
      </c>
      <c r="F5" s="65">
        <v>3313</v>
      </c>
      <c r="G5" s="65">
        <v>3230</v>
      </c>
      <c r="H5" s="65">
        <v>3170</v>
      </c>
      <c r="I5" s="65">
        <v>3584</v>
      </c>
      <c r="J5" s="66">
        <v>3775</v>
      </c>
      <c r="K5" s="65">
        <v>3860</v>
      </c>
      <c r="L5" s="154">
        <v>3864</v>
      </c>
      <c r="M5" s="154">
        <v>3865</v>
      </c>
      <c r="N5" s="154">
        <v>3604</v>
      </c>
    </row>
    <row r="6" spans="1:18">
      <c r="A6" s="5" t="s">
        <v>64</v>
      </c>
      <c r="B6" s="7">
        <v>497</v>
      </c>
      <c r="C6" s="7">
        <v>548</v>
      </c>
      <c r="D6" s="7">
        <v>546</v>
      </c>
      <c r="E6" s="7">
        <v>540</v>
      </c>
      <c r="F6" s="7">
        <v>526</v>
      </c>
      <c r="G6" s="7">
        <v>522</v>
      </c>
      <c r="H6" s="7">
        <v>500</v>
      </c>
      <c r="I6" s="7">
        <v>475</v>
      </c>
      <c r="J6" s="35">
        <v>440</v>
      </c>
      <c r="K6" s="7">
        <v>431</v>
      </c>
      <c r="L6" s="124">
        <v>414</v>
      </c>
      <c r="M6" s="124">
        <v>365</v>
      </c>
      <c r="N6" s="47">
        <v>301</v>
      </c>
    </row>
    <row r="7" spans="1:18" ht="33.75">
      <c r="A7" s="5" t="s">
        <v>216</v>
      </c>
      <c r="B7" s="65">
        <v>1199</v>
      </c>
      <c r="C7" s="65">
        <v>1305</v>
      </c>
      <c r="D7" s="65">
        <v>1321</v>
      </c>
      <c r="E7" s="65">
        <v>1312</v>
      </c>
      <c r="F7" s="65">
        <v>1338</v>
      </c>
      <c r="G7" s="65">
        <v>1281</v>
      </c>
      <c r="H7" s="65">
        <v>1252</v>
      </c>
      <c r="I7" s="65">
        <v>1301</v>
      </c>
      <c r="J7" s="66">
        <v>1336</v>
      </c>
      <c r="K7" s="65">
        <v>1328</v>
      </c>
      <c r="L7" s="154">
        <v>1268</v>
      </c>
      <c r="M7" s="154">
        <v>1246</v>
      </c>
      <c r="N7" s="154">
        <v>1251</v>
      </c>
    </row>
    <row r="8" spans="1:18" ht="33.75">
      <c r="A8" s="44" t="s">
        <v>372</v>
      </c>
      <c r="B8" s="65">
        <v>915.1</v>
      </c>
      <c r="C8" s="65">
        <v>1006.8</v>
      </c>
      <c r="D8" s="65">
        <v>994.9</v>
      </c>
      <c r="E8" s="65">
        <v>964.9</v>
      </c>
      <c r="F8" s="65">
        <v>963.9</v>
      </c>
      <c r="G8" s="65">
        <v>958.3</v>
      </c>
      <c r="H8" s="65">
        <v>988</v>
      </c>
      <c r="I8" s="65">
        <v>974</v>
      </c>
      <c r="J8" s="167">
        <v>896</v>
      </c>
      <c r="K8" s="65">
        <v>884</v>
      </c>
      <c r="L8" s="154">
        <v>882</v>
      </c>
      <c r="M8" s="154">
        <v>796</v>
      </c>
      <c r="N8" s="112">
        <v>809</v>
      </c>
    </row>
    <row r="9" spans="1:18">
      <c r="A9" s="335" t="s">
        <v>148</v>
      </c>
      <c r="B9" s="335"/>
      <c r="C9" s="335"/>
      <c r="D9" s="335"/>
      <c r="E9" s="335"/>
      <c r="F9" s="335"/>
      <c r="G9" s="335"/>
      <c r="H9" s="335"/>
      <c r="I9" s="335"/>
      <c r="J9" s="335"/>
      <c r="K9" s="335"/>
      <c r="L9" s="335"/>
      <c r="M9" s="335"/>
      <c r="N9" s="335"/>
    </row>
    <row r="10" spans="1:18" ht="33.75">
      <c r="A10" s="44" t="s">
        <v>217</v>
      </c>
      <c r="B10" s="177">
        <v>80</v>
      </c>
      <c r="C10" s="177">
        <v>88</v>
      </c>
      <c r="D10" s="177">
        <v>88</v>
      </c>
      <c r="E10" s="177">
        <v>90</v>
      </c>
      <c r="F10" s="177">
        <v>87</v>
      </c>
      <c r="G10" s="177">
        <v>88</v>
      </c>
      <c r="H10" s="177">
        <v>89</v>
      </c>
      <c r="I10" s="177">
        <v>91</v>
      </c>
      <c r="J10" s="167">
        <v>90</v>
      </c>
      <c r="K10" s="112">
        <v>94</v>
      </c>
      <c r="L10" s="154">
        <v>94</v>
      </c>
      <c r="M10" s="112">
        <v>95</v>
      </c>
      <c r="N10" s="112">
        <v>95</v>
      </c>
    </row>
    <row r="11" spans="1:18" ht="56.25">
      <c r="A11" s="44" t="s">
        <v>215</v>
      </c>
      <c r="B11" s="177">
        <v>865</v>
      </c>
      <c r="C11" s="177">
        <v>977</v>
      </c>
      <c r="D11" s="177">
        <v>976</v>
      </c>
      <c r="E11" s="177">
        <v>927</v>
      </c>
      <c r="F11" s="177">
        <v>901</v>
      </c>
      <c r="G11" s="177">
        <v>899</v>
      </c>
      <c r="H11" s="177">
        <v>867</v>
      </c>
      <c r="I11" s="160">
        <v>1097</v>
      </c>
      <c r="J11" s="66">
        <v>1240</v>
      </c>
      <c r="K11" s="154">
        <v>1299</v>
      </c>
      <c r="L11" s="154">
        <v>1333</v>
      </c>
      <c r="M11" s="154">
        <v>1324</v>
      </c>
      <c r="N11" s="154">
        <v>1339</v>
      </c>
    </row>
    <row r="12" spans="1:18">
      <c r="A12" s="5" t="s">
        <v>64</v>
      </c>
      <c r="B12" s="46">
        <v>75</v>
      </c>
      <c r="C12" s="46">
        <v>110</v>
      </c>
      <c r="D12" s="46">
        <v>104</v>
      </c>
      <c r="E12" s="46">
        <v>101</v>
      </c>
      <c r="F12" s="46">
        <v>101</v>
      </c>
      <c r="G12" s="46">
        <v>99</v>
      </c>
      <c r="H12" s="46">
        <v>91</v>
      </c>
      <c r="I12" s="46">
        <v>91</v>
      </c>
      <c r="J12" s="35">
        <v>89</v>
      </c>
      <c r="K12" s="47">
        <v>82</v>
      </c>
      <c r="L12" s="124">
        <v>73</v>
      </c>
      <c r="M12" s="124">
        <v>63</v>
      </c>
      <c r="N12" s="47">
        <v>44</v>
      </c>
    </row>
    <row r="13" spans="1:18" ht="33.75">
      <c r="A13" s="5" t="s">
        <v>216</v>
      </c>
      <c r="B13" s="177">
        <v>363</v>
      </c>
      <c r="C13" s="177">
        <v>397</v>
      </c>
      <c r="D13" s="177">
        <v>401</v>
      </c>
      <c r="E13" s="177">
        <v>388</v>
      </c>
      <c r="F13" s="177">
        <v>381</v>
      </c>
      <c r="G13" s="177">
        <v>364</v>
      </c>
      <c r="H13" s="177">
        <v>353</v>
      </c>
      <c r="I13" s="177">
        <v>384</v>
      </c>
      <c r="J13" s="167">
        <v>443</v>
      </c>
      <c r="K13" s="112">
        <v>413</v>
      </c>
      <c r="L13" s="154">
        <v>402</v>
      </c>
      <c r="M13" s="154">
        <v>408</v>
      </c>
      <c r="N13" s="112">
        <v>421</v>
      </c>
    </row>
    <row r="14" spans="1:18" ht="33.75">
      <c r="A14" s="51" t="s">
        <v>372</v>
      </c>
      <c r="B14" s="178">
        <v>429.1</v>
      </c>
      <c r="C14" s="178">
        <v>521.70000000000005</v>
      </c>
      <c r="D14" s="178">
        <v>518.29999999999995</v>
      </c>
      <c r="E14" s="178">
        <v>500.2</v>
      </c>
      <c r="F14" s="178">
        <v>488.1</v>
      </c>
      <c r="G14" s="178">
        <v>475.2</v>
      </c>
      <c r="H14" s="178">
        <v>494</v>
      </c>
      <c r="I14" s="178">
        <v>489</v>
      </c>
      <c r="J14" s="178">
        <v>447</v>
      </c>
      <c r="K14" s="156">
        <v>404</v>
      </c>
      <c r="L14" s="179">
        <v>405</v>
      </c>
      <c r="M14" s="179">
        <v>358</v>
      </c>
      <c r="N14" s="156">
        <v>358.9</v>
      </c>
    </row>
  </sheetData>
  <mergeCells count="3">
    <mergeCell ref="A1:N1"/>
    <mergeCell ref="A3:N3"/>
    <mergeCell ref="A9:N9"/>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8.1</vt:lpstr>
      <vt:lpstr>8.2</vt:lpstr>
      <vt:lpstr>8.3~</vt:lpstr>
      <vt:lpstr>8.4</vt:lpstr>
      <vt:lpstr>8.5</vt:lpstr>
      <vt:lpstr>8.6</vt:lpstr>
      <vt:lpstr>8.7</vt:lpstr>
      <vt:lpstr>8.8</vt:lpstr>
      <vt:lpstr>8.9</vt:lpstr>
      <vt:lpstr>8.10~</vt:lpstr>
      <vt:lpstr>8.11</vt:lpstr>
      <vt:lpstr>8.12</vt:lpstr>
      <vt:lpstr>8.13</vt:lpstr>
      <vt:lpstr>8.14~</vt:lpstr>
      <vt:lpstr>8.15</vt:lpstr>
      <vt:lpstr>8.16</vt:lpstr>
      <vt:lpstr>8.17</vt:lpstr>
      <vt:lpstr>8.18~</vt:lpstr>
      <vt:lpstr>8.19~</vt:lpstr>
      <vt:lpstr>8.20</vt:lpstr>
      <vt:lpstr>8.21</vt:lpstr>
      <vt:lpstr>8.22</vt:lpstr>
      <vt:lpstr>8.23</vt:lpstr>
      <vt:lpstr>8.24</vt:lpstr>
      <vt:lpstr>8.25</vt:lpstr>
      <vt:lpstr>8.26</vt:lpstr>
      <vt:lpstr>8.27</vt:lpstr>
      <vt:lpstr>'8.1'!Print_Titles</vt:lpstr>
    </vt:vector>
  </TitlesOfParts>
  <Company>- ETH0 -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Larisa Spanciuc</cp:lastModifiedBy>
  <cp:lastPrinted>2022-07-28T06:21:51Z</cp:lastPrinted>
  <dcterms:created xsi:type="dcterms:W3CDTF">2007-12-29T07:36:29Z</dcterms:created>
  <dcterms:modified xsi:type="dcterms:W3CDTF">2022-12-16T13:33:36Z</dcterms:modified>
</cp:coreProperties>
</file>