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995" firstSheet="9" activeTab="0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  <sheet name="22.10" sheetId="10" r:id="rId10"/>
    <sheet name="22.11" sheetId="11" r:id="rId11"/>
    <sheet name="22.12" sheetId="12" r:id="rId12"/>
    <sheet name="22.13" sheetId="13" r:id="rId13"/>
    <sheet name="22.14" sheetId="14" r:id="rId14"/>
    <sheet name="22.15" sheetId="15" r:id="rId15"/>
    <sheet name="22.16" sheetId="16" r:id="rId16"/>
    <sheet name="22.17" sheetId="17" r:id="rId17"/>
    <sheet name="22.18" sheetId="18" r:id="rId18"/>
    <sheet name="22.19" sheetId="19" r:id="rId19"/>
    <sheet name="22.20" sheetId="20" r:id="rId20"/>
  </sheets>
  <externalReferences>
    <externalReference r:id="rId23"/>
  </externalReferences>
  <definedNames>
    <definedName name="_xlnm.Print_Titles" localSheetId="1">'22.2'!$2:$3</definedName>
  </definedNames>
  <calcPr fullCalcOnLoad="1"/>
</workbook>
</file>

<file path=xl/comments17.xml><?xml version="1.0" encoding="utf-8"?>
<comments xmlns="http://schemas.openxmlformats.org/spreadsheetml/2006/main">
  <authors>
    <author>AngelaCervatiuc</author>
  </authors>
  <commentList>
    <comment ref="A12" authorId="0">
      <text>
        <r>
          <rPr>
            <b/>
            <sz val="9"/>
            <rFont val="Tahoma"/>
            <family val="2"/>
          </rPr>
          <t>AngelaCervatiuc:</t>
        </r>
        <r>
          <rPr>
            <sz val="9"/>
            <rFont val="Tahoma"/>
            <family val="2"/>
          </rPr>
          <t xml:space="preserve">
0208+0209</t>
        </r>
      </text>
    </comment>
  </commentList>
</comments>
</file>

<file path=xl/sharedStrings.xml><?xml version="1.0" encoding="utf-8"?>
<sst xmlns="http://schemas.openxmlformats.org/spreadsheetml/2006/main" count="563" uniqueCount="384">
  <si>
    <r>
      <t xml:space="preserve">impozite pe venit / </t>
    </r>
    <r>
      <rPr>
        <i/>
        <sz val="8"/>
        <rFont val="Arial"/>
        <family val="2"/>
      </rPr>
      <t>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</si>
  <si>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</si>
  <si>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</si>
  <si>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Contribuţii şi prime de asigurări obligatorii 
</t>
    </r>
    <r>
      <rPr>
        <i/>
        <sz val="8"/>
        <rFont val="Arial"/>
        <family val="2"/>
      </rPr>
      <t>Взносы на обязательное страхование
Compulsory insurance premiums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</si>
  <si>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</si>
  <si>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</si>
  <si>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</si>
  <si>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</si>
  <si>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</si>
  <si>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</si>
  <si>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t>x</t>
  </si>
  <si>
    <r>
      <t xml:space="preserve">Structura, %
</t>
    </r>
    <r>
      <rPr>
        <i/>
        <sz val="8"/>
        <rFont val="Arial"/>
        <family val="2"/>
      </rPr>
      <t>Структура, %
Structure, %</t>
    </r>
  </si>
  <si>
    <r>
      <t xml:space="preserve">Mil. lei 
</t>
    </r>
    <r>
      <rPr>
        <i/>
        <sz val="8"/>
        <rFont val="Arial"/>
        <family val="2"/>
      </rPr>
      <t>Млн. лей
Mio. lei</t>
    </r>
    <r>
      <rPr>
        <sz val="8"/>
        <rFont val="Arial"/>
        <family val="2"/>
      </rPr>
      <t xml:space="preserve">
</t>
    </r>
  </si>
  <si>
    <t>impozite şi taxe pe mărfuri şi servicii</t>
  </si>
  <si>
    <t>налог на добавленную стоимость
value added tax</t>
  </si>
  <si>
    <r>
      <t>Impozite şi taxe /</t>
    </r>
    <r>
      <rPr>
        <i/>
        <sz val="8"/>
        <rFont val="Arial"/>
        <family val="2"/>
      </rPr>
      <t xml:space="preserve"> Налоги и сборы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Fees and taxes</t>
    </r>
  </si>
  <si>
    <r>
      <t xml:space="preserve">amenzi şi sancţiuni / </t>
    </r>
    <r>
      <rPr>
        <i/>
        <sz val="8"/>
        <rFont val="Arial"/>
        <family val="2"/>
      </rPr>
      <t>штрафы и пени / fines and penalities</t>
    </r>
  </si>
  <si>
    <r>
      <t xml:space="preserve">Învăţământ / </t>
    </r>
    <r>
      <rPr>
        <i/>
        <sz val="8"/>
        <rFont val="Arial"/>
        <family val="2"/>
      </rPr>
      <t>Образование / Education</t>
    </r>
  </si>
  <si>
    <r>
      <t xml:space="preserve">Venituri / </t>
    </r>
    <r>
      <rPr>
        <i/>
        <sz val="9"/>
        <rFont val="Arial"/>
        <family val="2"/>
      </rPr>
      <t>Доходы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</si>
  <si>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</si>
  <si>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t>налоги и сборы на товары и услуги
fees and taxes on goods and services</t>
  </si>
  <si>
    <r>
      <t xml:space="preserve">taxa asupra comerţului exterior şi operaţiunilor externe
</t>
    </r>
    <r>
      <rPr>
        <i/>
        <sz val="8"/>
        <rFont val="Arial"/>
        <family val="2"/>
      </rPr>
      <t>пошлины на внешнюю торговлю и внешние операции
fees on external trade and external operations</t>
    </r>
  </si>
  <si>
    <r>
      <t xml:space="preserve">taxe şi plăţi pentru utilizarea mărfurilor şi pentru practicarea unor genuri de activitate
</t>
    </r>
    <r>
      <rPr>
        <i/>
        <sz val="8"/>
        <rFont val="Arial"/>
        <family val="2"/>
      </rPr>
      <t xml:space="preserve">   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</si>
  <si>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</t>
  </si>
  <si>
    <r>
      <t xml:space="preserve">impozite pe proprietate / </t>
    </r>
    <r>
      <rPr>
        <i/>
        <sz val="8"/>
        <rFont val="Arial"/>
        <family val="2"/>
      </rPr>
      <t xml:space="preserve">налоги на собственность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taxes on property</t>
    </r>
  </si>
  <si>
    <t>taxa pe valoarea adăugată</t>
  </si>
  <si>
    <r>
      <t xml:space="preserve">22.1. Executarea bugetului public naţional
       </t>
    </r>
    <r>
      <rPr>
        <i/>
        <sz val="9"/>
        <rFont val="Arial"/>
        <family val="2"/>
      </rPr>
      <t xml:space="preserve">    Исполнение национального публичного бюджета
           Execution of national public budget</t>
    </r>
  </si>
  <si>
    <r>
      <t xml:space="preserve">Precizat  
</t>
    </r>
    <r>
      <rPr>
        <i/>
        <sz val="8"/>
        <rFont val="Arial"/>
        <family val="2"/>
      </rPr>
      <t xml:space="preserve">Предусмотрено 
Planned </t>
    </r>
  </si>
  <si>
    <r>
      <t xml:space="preserve">Executat 
</t>
    </r>
    <r>
      <rPr>
        <i/>
        <sz val="8"/>
        <rFont val="Arial"/>
        <family val="2"/>
      </rPr>
      <t xml:space="preserve">Исполнено 
Executed </t>
    </r>
  </si>
  <si>
    <r>
      <t xml:space="preserve">mil. lei
</t>
    </r>
    <r>
      <rPr>
        <i/>
        <sz val="8"/>
        <rFont val="Arial"/>
        <family val="2"/>
      </rPr>
      <t>млн. лей
mio. lei</t>
    </r>
  </si>
  <si>
    <r>
      <t>struc-
tura, %
c</t>
    </r>
    <r>
      <rPr>
        <i/>
        <sz val="8"/>
        <rFont val="Arial"/>
        <family val="2"/>
      </rPr>
      <t>трук-
тура, %
struc-
ture, %</t>
    </r>
  </si>
  <si>
    <t>impozite pe proprietate</t>
  </si>
  <si>
    <t>налоги на собственность
taxes on property</t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</si>
  <si>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</si>
  <si>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>din care: /</t>
    </r>
    <r>
      <rPr>
        <i/>
        <sz val="8"/>
        <rFont val="Arial"/>
        <family val="2"/>
      </rPr>
      <t xml:space="preserve"> из них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</t>
    </r>
    <r>
      <rPr>
        <sz val="8"/>
        <rFont val="Arial"/>
        <family val="2"/>
      </rPr>
      <t>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</si>
  <si>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</si>
  <si>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 xml:space="preserve">accize / </t>
    </r>
    <r>
      <rPr>
        <i/>
        <sz val="8"/>
        <rFont val="Arial"/>
        <family val="2"/>
      </rPr>
      <t>акцизы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excises</t>
    </r>
  </si>
  <si>
    <r>
      <t xml:space="preserve">taxe şi plăţi pentru utilizarea mărfurilor şi pentru practicarea unor genuri de activitate
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</si>
  <si>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  </t>
  </si>
  <si>
    <r>
      <t xml:space="preserve">venituri din proprietate
</t>
    </r>
    <r>
      <rPr>
        <i/>
        <sz val="8"/>
        <rFont val="Arial"/>
        <family val="2"/>
      </rPr>
      <t>доходы от собственности
property income</t>
    </r>
  </si>
  <si>
    <r>
      <t xml:space="preserve">donaţii voluntare
</t>
    </r>
    <r>
      <rPr>
        <i/>
        <sz val="8"/>
        <rFont val="Arial"/>
        <family val="2"/>
      </rPr>
      <t>добровольные пожертвования
voluntary donations</t>
    </r>
  </si>
  <si>
    <t>Transferuri primite în cadrul bugetului public național</t>
  </si>
  <si>
    <t>Трансферты, полученные  в рамках национального публичного бюджета
Transfers made and received in the framework of the national public budget</t>
  </si>
  <si>
    <r>
      <t xml:space="preserve">Apărare naţională
</t>
    </r>
    <r>
      <rPr>
        <i/>
        <sz val="8"/>
        <rFont val="Arial"/>
        <family val="2"/>
      </rPr>
      <t>Национальная оборона
National defense</t>
    </r>
  </si>
  <si>
    <r>
      <t xml:space="preserve">Protecţia mediului
</t>
    </r>
    <r>
      <rPr>
        <i/>
        <sz val="8"/>
        <rFont val="Arial"/>
        <family val="2"/>
      </rPr>
      <t>Охрана окружающей среды
Environment protection</t>
    </r>
  </si>
  <si>
    <t>Excedent (+), deficit (-)</t>
  </si>
  <si>
    <t>Профицит (+), дефицит (-)
Surplus (+), deficit (-)</t>
  </si>
  <si>
    <r>
      <t xml:space="preserve">mil. lei     
</t>
    </r>
    <r>
      <rPr>
        <i/>
        <sz val="8"/>
        <rFont val="Arial"/>
        <family val="2"/>
      </rPr>
      <t>млн. лей
 mio. lei</t>
    </r>
  </si>
  <si>
    <r>
      <t xml:space="preserve"> mil. lei     
</t>
    </r>
    <r>
      <rPr>
        <i/>
        <sz val="8"/>
        <rFont val="Arial"/>
        <family val="2"/>
      </rPr>
      <t>млн. лей
 mio. lei</t>
    </r>
  </si>
  <si>
    <r>
      <t xml:space="preserve">Impozite şi taxe / </t>
    </r>
    <r>
      <rPr>
        <i/>
        <sz val="8"/>
        <rFont val="Arial"/>
        <family val="2"/>
      </rPr>
      <t>Налоги и сборы / Fees and taxes</t>
    </r>
  </si>
  <si>
    <r>
      <t>din care: /</t>
    </r>
    <r>
      <rPr>
        <i/>
        <sz val="8"/>
        <rFont val="Arial"/>
        <family val="2"/>
      </rPr>
      <t xml:space="preserve"> 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</si>
  <si>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t>налог на добавленную стоимость
Value added tax</t>
  </si>
  <si>
    <t>taxe pentru servicii specifice</t>
  </si>
  <si>
    <t>сборы за конкретные услуги
fees for specific services</t>
  </si>
  <si>
    <t>taxe şi plăţi pentru utilizarea mărfurilor şi pentru practicarea unor genuri de activitate</t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</si>
  <si>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</t>
  </si>
  <si>
    <t>alte taxe pentru mărfuri şi servicii</t>
  </si>
  <si>
    <t>прочие сборы на товары и услуги
other fees on goods and services</t>
  </si>
  <si>
    <r>
      <t>Granturi primite</t>
    </r>
    <r>
      <rPr>
        <b/>
        <i/>
        <sz val="8"/>
        <rFont val="Arial"/>
        <family val="2"/>
      </rPr>
      <t xml:space="preserve"> </t>
    </r>
  </si>
  <si>
    <t>Полученные гранты
Grants received</t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</si>
  <si>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</si>
  <si>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t>venituri din proprietate</t>
  </si>
  <si>
    <t>доходы от собственности
property income</t>
  </si>
  <si>
    <t>venituri din vânzarea mărfurilor şi serviciilor</t>
  </si>
  <si>
    <r>
      <rPr>
        <i/>
        <sz val="8"/>
        <rFont val="Arial"/>
        <family val="2"/>
      </rPr>
      <t>доходы от продажи товаров и услуг
income from the sale of goods and services</t>
    </r>
    <r>
      <rPr>
        <sz val="8"/>
        <rFont val="Arial"/>
        <family val="2"/>
      </rPr>
      <t xml:space="preserve">
</t>
    </r>
  </si>
  <si>
    <t>donaţii voluntare</t>
  </si>
  <si>
    <t>добровольные пожертвования
voluntary donations</t>
  </si>
  <si>
    <t>Cheltuieli şi active nefinanciare</t>
  </si>
  <si>
    <t>Расходы и нефинансовые активы
Expenditures and non-financial assets</t>
  </si>
  <si>
    <t>Servicii de stat cu destinaţie generală</t>
  </si>
  <si>
    <t>Государственные услуги общего назначения
State services with general destination</t>
  </si>
  <si>
    <t>Apărare naţională</t>
  </si>
  <si>
    <t>Национальная оборона
National defense</t>
  </si>
  <si>
    <t>Ordine publică şi securitate naţională</t>
  </si>
  <si>
    <t>Общественный порядок и национальная безопасность
Public order and national security</t>
  </si>
  <si>
    <t xml:space="preserve">Servicii în domeniul economiei </t>
  </si>
  <si>
    <t>Услуги в области экономики
Services in the field of economy</t>
  </si>
  <si>
    <t>Protecţia mediului</t>
  </si>
  <si>
    <t>Охрана окружающей среды
Environment protection</t>
  </si>
  <si>
    <t xml:space="preserve">Gospodăria de locuinţe şi gospodăria serviciilor comunale </t>
  </si>
  <si>
    <t>Жилищно-коммунальное хозяйство
Household dwelling and Hosehold communal services</t>
  </si>
  <si>
    <t>Cultură, sport, tineret, culte şi odihnă</t>
  </si>
  <si>
    <t>Культура, спорт, молодежь, культы и отдых
Culture, sports, youth, cults and rest</t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</si>
  <si>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</si>
  <si>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t>Protecţie socială</t>
  </si>
  <si>
    <t>Социальная защитa
Social protection</t>
  </si>
  <si>
    <r>
      <t xml:space="preserve">22.4. Executarea bugetului asigurărilor sociale de stat, pe tipuri de plăţi    
        </t>
    </r>
    <r>
      <rPr>
        <i/>
        <sz val="9"/>
        <rFont val="Arial"/>
        <family val="2"/>
      </rPr>
      <t xml:space="preserve">  Исполнение бюджета государственного социального страхования по видам выплат
          Execution of state social insurance budget, by types of payments    </t>
    </r>
  </si>
  <si>
    <r>
      <t>milioane lei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</si>
  <si>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Venituri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Доходы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Revenues</t>
    </r>
  </si>
  <si>
    <t xml:space="preserve">Contribuţii de asigurări sociale de stat obligatorii  </t>
  </si>
  <si>
    <t>Взносы на обязательное государственное социальное страхование
Compulsory State Social Insurance Contributions</t>
  </si>
  <si>
    <r>
      <t>venituri din proprietate /</t>
    </r>
    <r>
      <rPr>
        <i/>
        <sz val="8"/>
        <rFont val="Arial"/>
        <family val="2"/>
      </rPr>
      <t xml:space="preserve"> доходы от собственности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property income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</si>
  <si>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fines and penalities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</si>
  <si>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</si>
  <si>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t>Transferuri primite în cadrul bugetului</t>
  </si>
  <si>
    <t>Трансферты, полученные из бюджета
Transfers received within the budget</t>
  </si>
  <si>
    <r>
      <t xml:space="preserve">Аsigurări sociale / </t>
    </r>
    <r>
      <rPr>
        <i/>
        <sz val="8"/>
        <rFont val="Arial"/>
        <family val="2"/>
      </rPr>
      <t xml:space="preserve">Социальное страхование </t>
    </r>
    <r>
      <rPr>
        <b/>
        <sz val="8"/>
        <rFont val="Arial"/>
        <family val="2"/>
      </rPr>
      <t xml:space="preserve">/ </t>
    </r>
    <r>
      <rPr>
        <i/>
        <sz val="8"/>
        <rFont val="Arial"/>
        <family val="2"/>
      </rPr>
      <t>Social Insurance</t>
    </r>
  </si>
  <si>
    <r>
      <t xml:space="preserve">Pensii / </t>
    </r>
    <r>
      <rPr>
        <i/>
        <sz val="8"/>
        <rFont val="Arial"/>
        <family val="2"/>
      </rPr>
      <t>Пенсии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Pensions</t>
    </r>
  </si>
  <si>
    <r>
      <t xml:space="preserve">Indemnizaţii / </t>
    </r>
    <r>
      <rPr>
        <i/>
        <sz val="8"/>
        <rFont val="Arial"/>
        <family val="2"/>
      </rPr>
      <t>Пособия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Social benefits </t>
    </r>
  </si>
  <si>
    <t>Alte prestații de asigurări sociale</t>
  </si>
  <si>
    <t>Другие выплаты по социальному обеспечению
Other social security benefits</t>
  </si>
  <si>
    <r>
      <t xml:space="preserve">Аsistenţă socială / </t>
    </r>
    <r>
      <rPr>
        <i/>
        <sz val="8"/>
        <rFont val="Arial"/>
        <family val="2"/>
      </rPr>
      <t>Социальная помощь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Social Assistance</t>
    </r>
  </si>
  <si>
    <r>
      <t xml:space="preserve">Ajutoare bănești / </t>
    </r>
    <r>
      <rPr>
        <i/>
        <sz val="8"/>
        <rFont val="Arial"/>
        <family val="2"/>
      </rPr>
      <t>Финансовая помощь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Financial support</t>
    </r>
  </si>
  <si>
    <t>Alte prestații de asistenţă socială</t>
  </si>
  <si>
    <t>Другая социальная помощь 
Other social assistance benefits</t>
  </si>
  <si>
    <r>
      <t xml:space="preserve">22.5. Executarea fondurilor asugurării obligatorii de asistență medicală    
    </t>
    </r>
    <r>
      <rPr>
        <i/>
        <sz val="9"/>
        <rFont val="Arial"/>
        <family val="2"/>
      </rPr>
      <t xml:space="preserve">      Исполнение фондов обязательного медицинского страхования
          Execution of funds of compulsory insurance of medical assistance    </t>
    </r>
  </si>
  <si>
    <t xml:space="preserve">Prime de asigurare obligatorie de asistenţă medicală </t>
  </si>
  <si>
    <t>Взносы на обязательное медицинское страхование
Contributions to compulsory insurance of medical assistance</t>
  </si>
  <si>
    <r>
      <t xml:space="preserve">Ocrotirea sănătății / </t>
    </r>
    <r>
      <rPr>
        <i/>
        <sz val="8"/>
        <rFont val="Arial"/>
        <family val="2"/>
      </rPr>
      <t xml:space="preserve">Здравоохранение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Health protection</t>
    </r>
  </si>
  <si>
    <r>
      <t xml:space="preserve">22.6. Agregate monetare (la sfârşitul anului)
</t>
    </r>
    <r>
      <rPr>
        <i/>
        <sz val="9"/>
        <rFont val="Arial"/>
        <family val="2"/>
      </rPr>
      <t xml:space="preserve">          Денежные агрегаты (на конец года)
          Monetary aggregates (end-year) </t>
    </r>
  </si>
  <si>
    <r>
      <t>milioane lei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миллионов лей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million lei</t>
    </r>
  </si>
  <si>
    <t>M0 (bani în circulaţie)</t>
  </si>
  <si>
    <t>М0 (наличные деньги в обращении)             
M0(currency in circulation)</t>
  </si>
  <si>
    <t>Depozite la vedere în moneda naţională</t>
  </si>
  <si>
    <t>Депозиты до востребования в национальной валюте            
Sightdeposits in national currency</t>
  </si>
  <si>
    <t>M1 (agregat monetar)</t>
  </si>
  <si>
    <t xml:space="preserve">М1 (денежный агрегат)                              
M1 (monetary aggregate) </t>
  </si>
  <si>
    <t>Depozite la termen în moneda naţională</t>
  </si>
  <si>
    <t>Срочные депозиты в национальной валюте                                   
Time deposits in national currency</t>
  </si>
  <si>
    <t>Instrumentele pieţei monetare</t>
  </si>
  <si>
    <t xml:space="preserve">Инструменты денежного рынка     
Money market instruments  </t>
  </si>
  <si>
    <t xml:space="preserve">M2 (agregat monetar)  </t>
  </si>
  <si>
    <t>М2 (денежный агрегат)                             
M2 (monetary aggregate)</t>
  </si>
  <si>
    <t>Depozite în valută străină</t>
  </si>
  <si>
    <t>Депозиты в иностранной валюте                             
Deposits in foreign currency</t>
  </si>
  <si>
    <t xml:space="preserve">M3 (agregat monetar)  </t>
  </si>
  <si>
    <t>М3 (денежный агрегат)                             
M3 (monetary aggregate)</t>
  </si>
  <si>
    <r>
      <t xml:space="preserve">22.7. Volumul operațiunilor de casă pe sistemul bancar
</t>
    </r>
    <r>
      <rPr>
        <i/>
        <sz val="9"/>
        <rFont val="Arial"/>
        <family val="2"/>
      </rPr>
      <t xml:space="preserve">          Объем кассовых операций в банковской системе
          The volume of cash transactions in the banking system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</si>
  <si>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</si>
  <si>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Total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încasări</t>
    </r>
  </si>
  <si>
    <t xml:space="preserve">Всего поступлений
Total receipts </t>
  </si>
  <si>
    <t>de la comercializarea mărfurilor de consum, indiferent de canalul de desfacere</t>
  </si>
  <si>
    <t xml:space="preserve">от торговой выручки от продажи товаров независимо от каналов реализации
from the sale of goods, regardless of channel of sale </t>
  </si>
  <si>
    <t>din plăţile pentru chirie şi servicii comunale</t>
  </si>
  <si>
    <t xml:space="preserve">от квартирной платы и коммунальных платежей
from the dwelling rent and communal facilities </t>
  </si>
  <si>
    <t>de la întreprinderile care prestează servicii de transport</t>
  </si>
  <si>
    <t>от предприятий, оказывающих транспортные услуги
from enterprises providing transport services</t>
  </si>
  <si>
    <t>de la vânzarea valutei străine persoanelor fizice</t>
  </si>
  <si>
    <t>от продажи иностранной валюты физическим лицам
from the sale of foreign currency to natural persons</t>
  </si>
  <si>
    <t>din impozite şi taxe</t>
  </si>
  <si>
    <t>от сбора налогов и пошлин
from taxes and duties</t>
  </si>
  <si>
    <t>alte încasări</t>
  </si>
  <si>
    <t>прочие поступления
other receipts</t>
  </si>
  <si>
    <t>Total eliberări</t>
  </si>
  <si>
    <t>Всего выдано
Total emissions</t>
  </si>
  <si>
    <t>pentru salarii, burse, plăţi sociale, plata pensiilor, indemnizaţiilor şi despăgubirilor de asigurare</t>
  </si>
  <si>
    <t>на заработную плату, стипендии, выплаты социального характера, выплаты пенсий, пособий и страховых возмещений
for wages, study grants, social payments, pensions, benefits and insurance refunds</t>
  </si>
  <si>
    <t>pentru achiziţionarea produselor agricole</t>
  </si>
  <si>
    <t>на закупку сельскохозяйственных продуктов
for the purchase of agricultural products</t>
  </si>
  <si>
    <t>pentru cumpărarea valutei străine de la persoane fizice</t>
  </si>
  <si>
    <t>на покупку иностранной валюты у физических лиц
for the purchase of foreign currency from natural persons</t>
  </si>
  <si>
    <t>pentru alte scopuri</t>
  </si>
  <si>
    <t>на другие цели
for other purposes</t>
  </si>
  <si>
    <r>
      <t>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</si>
  <si>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t>Soldul creditelor în economie – total</t>
  </si>
  <si>
    <t>Остаток кредитов в экономике – всего
Balance of the credits in economy – total</t>
  </si>
  <si>
    <t>pe termen scurt</t>
  </si>
  <si>
    <t>краткосрочные
short-term</t>
  </si>
  <si>
    <t>pe termen mediu şi lung</t>
  </si>
  <si>
    <t>среднесрочные и  долгосрочные
medium-term and long-term</t>
  </si>
  <si>
    <t>Soldul depozitelor ale persoanelor fizice – total</t>
  </si>
  <si>
    <t>Остаток депозитовфизических лиц – всего
Balance of deposits of physical persons – total</t>
  </si>
  <si>
    <t>în monedă naţională</t>
  </si>
  <si>
    <t>в национальной валюте
in national currency</t>
  </si>
  <si>
    <t>în monedă străină</t>
  </si>
  <si>
    <t>в иностранной валюте
in foreign currency</t>
  </si>
  <si>
    <r>
      <t xml:space="preserve">22.9. Numărul agenţilor economici, pe principalele tipuri de activităţi
</t>
    </r>
    <r>
      <rPr>
        <i/>
        <sz val="9"/>
        <rFont val="Arial"/>
        <family val="2"/>
      </rPr>
      <t xml:space="preserve">          Количество хозяйствующих субъектов по основным видам деятельности
          Number of economic units, by main economic activities </t>
    </r>
  </si>
  <si>
    <r>
      <t xml:space="preserve">Întreprinderile care au obținut profit 
</t>
    </r>
    <r>
      <rPr>
        <i/>
        <sz val="8"/>
        <rFont val="Arial"/>
        <family val="2"/>
      </rPr>
      <t xml:space="preserve">Предприятия, получившие прибыль 
Enterprises which had profit 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</si>
  <si>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Total 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</si>
  <si>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</si>
  <si>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>Agricultură, silvicultură şi pescuit</t>
  </si>
  <si>
    <t>Сельское, лесное и рыбное хозяйство
Agriculture, forestry and fishing</t>
  </si>
  <si>
    <t>Industrie prelucrătoare</t>
  </si>
  <si>
    <t xml:space="preserve">Обрабатывающая промышленность
Manufacturing industry </t>
  </si>
  <si>
    <t>Producţia şi furnizarea de energie electrică şi termică, gaze, apă caldă şi aer condiţionat</t>
  </si>
  <si>
    <t>Производство и обеспечение электро- и теплоэнергией, газом и горячей водой; кондиционирование воздуха
Electricity, gas, steam and air conditioning supply</t>
  </si>
  <si>
    <t>Distribuţia apei; salubritate, gestionarea deşeurilor, activităţi de decontaminare</t>
  </si>
  <si>
    <t>Водоснабжение; очистка и обработка отходов и восстановительные работы
Water supply; sewerage, waste management and remediation activities</t>
  </si>
  <si>
    <t>Construcţii</t>
  </si>
  <si>
    <t>Строительство
Construction</t>
  </si>
  <si>
    <t>Comerţ cu ridicata şi cu amănuntul; repararea autovehiculelor, motocicletelor, a bunurilor casnice şi personale</t>
  </si>
  <si>
    <t xml:space="preserve">Оптовая и розничная торговля; ремонт автомобилей, мотоциклов, бытовых товаров и предметов личного пользования
Wholesale and retail trade; repair of motor vehicles, motorcycles, household and personal goods </t>
  </si>
  <si>
    <t>Transport şi depozitare</t>
  </si>
  <si>
    <t>Транспорт и хранение
Transportation and storage</t>
  </si>
  <si>
    <t>Activităţi de cazare şi alimentaţie publică</t>
  </si>
  <si>
    <t>Деятельность по размещению и общественному питанию
Accommodation and food service activities</t>
  </si>
  <si>
    <t>Informaţii şi comunicaţii</t>
  </si>
  <si>
    <t>Информационные услуги и связь
Information and communication</t>
  </si>
  <si>
    <t>Tranzacţii imobiliare</t>
  </si>
  <si>
    <t>Операции с недвижимым имуществом
Real estate activities</t>
  </si>
  <si>
    <t>Activităţi profesionale, ştiinţifice şi tehnice</t>
  </si>
  <si>
    <t>Профессиональная, научная и техническая деятельность
Professional, scientific and technical activities</t>
  </si>
  <si>
    <t>Alte activităţi</t>
  </si>
  <si>
    <t>Другие виды деятельности
Other activities</t>
  </si>
  <si>
    <r>
      <t xml:space="preserve">22.10. Activitatea agenţilor economici, pe principalele tipuri de activităţi
</t>
    </r>
    <r>
      <rPr>
        <i/>
        <sz val="9"/>
        <rFont val="Arial"/>
        <family val="2"/>
      </rPr>
      <t xml:space="preserve">             Деятельность хозяйствующих субъектов по основным видам деятельности
             Activity of economic units, by main economic activities</t>
    </r>
  </si>
  <si>
    <r>
      <t xml:space="preserve">Venituri din vânzări, mil. lei 
</t>
    </r>
    <r>
      <rPr>
        <i/>
        <sz val="8"/>
        <rFont val="Arial"/>
        <family val="2"/>
      </rPr>
      <t xml:space="preserve">Доходы от продаж, млн. лей 
Incomes from the sales, mio. lei </t>
    </r>
  </si>
  <si>
    <r>
      <t xml:space="preserve">Profit (+), pierderi (-) până la impozitare, mil. lei
</t>
    </r>
    <r>
      <rPr>
        <i/>
        <sz val="8"/>
        <rFont val="Arial"/>
        <family val="2"/>
      </rPr>
      <t xml:space="preserve">Прибыль (+), убытки (-) до налогообложения, млн. лей 
Profit (+), losses (-)
 before taxation, mio. lei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</si>
  <si>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</si>
  <si>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>Construcţii /</t>
    </r>
    <r>
      <rPr>
        <i/>
        <sz val="8"/>
        <rFont val="Arial"/>
        <family val="2"/>
      </rPr>
      <t xml:space="preserve"> 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</si>
  <si>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t>Информационные услуги  и связь
Information and communication</t>
  </si>
  <si>
    <r>
      <t xml:space="preserve">22.11. Datorii  ale agenților economici, la 1 ianuarie
        </t>
    </r>
    <r>
      <rPr>
        <i/>
        <sz val="9"/>
        <rFont val="Arial"/>
        <family val="2"/>
      </rPr>
      <t xml:space="preserve">     Oбязательства хозяйствующих субъектов, на 1 января
             Liabilities of economic units, as of January 1</t>
    </r>
  </si>
  <si>
    <r>
      <t xml:space="preserve">milioane lei 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</si>
  <si>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Datorii – total</t>
    </r>
  </si>
  <si>
    <t>Обязательства – всего 
Liabilities – total</t>
  </si>
  <si>
    <t>Datorii pe termen lung</t>
  </si>
  <si>
    <t>Долгосрочные обязательства
Long-term liabilities</t>
  </si>
  <si>
    <t>Datorii pe termen scurt</t>
  </si>
  <si>
    <t>Краткосрочные обязательства
Short-term liabilities</t>
  </si>
  <si>
    <t xml:space="preserve">Datorii financiare </t>
  </si>
  <si>
    <t>Финансовые обязательства 
Financial liabilities</t>
  </si>
  <si>
    <t>Datorii comerciale</t>
  </si>
  <si>
    <t>Торговые обязательства 
Trade liabilities</t>
  </si>
  <si>
    <t xml:space="preserve">Datorii calculate </t>
  </si>
  <si>
    <t>Начисленные обязательства 
Accrued liabilities</t>
  </si>
  <si>
    <r>
      <t xml:space="preserve">din care, privind: </t>
    </r>
  </si>
  <si>
    <t>в том числе по: 
of which, for:</t>
  </si>
  <si>
    <r>
      <t xml:space="preserve">retribuirea muncii </t>
    </r>
  </si>
  <si>
    <r>
      <t xml:space="preserve">4 669,8 </t>
    </r>
    <r>
      <rPr>
        <vertAlign val="superscript"/>
        <sz val="8"/>
        <rFont val="Arial"/>
        <family val="2"/>
      </rPr>
      <t>1</t>
    </r>
  </si>
  <si>
    <t xml:space="preserve">оплате труда 
work remuneration </t>
  </si>
  <si>
    <r>
      <t xml:space="preserve">asigurările </t>
    </r>
  </si>
  <si>
    <t>страхованию 
insurance</t>
  </si>
  <si>
    <t xml:space="preserve">decontările cu bugetul </t>
  </si>
  <si>
    <t>расчетам с бюджетом 
budget accounts</t>
  </si>
  <si>
    <t>alte datorii pe termen scurt</t>
  </si>
  <si>
    <t>прочим краткосрочным 
обязательствам
other short-term liabilities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</si>
  <si>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Inclusiv datorii față de personal privind alte operațiuni / </t>
    </r>
    <r>
      <rPr>
        <i/>
        <sz val="8"/>
        <rFont val="Arial"/>
        <family val="2"/>
      </rPr>
      <t>Обязательства персоналу по прочим операциям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Included debts to staff 
  on other tasks</t>
    </r>
  </si>
  <si>
    <r>
      <t xml:space="preserve">22.12. Datorii ale agenţilor economici, pe principalele tipuri de activităţi, la 1 ianuarie
         </t>
    </r>
    <r>
      <rPr>
        <i/>
        <sz val="9"/>
        <rFont val="Arial"/>
        <family val="2"/>
      </rPr>
      <t xml:space="preserve">   Обязательства хозяйствующих субъектов по основным видам деятельности, на 1 января
            Liabilities of economic units, by main economic activities, as of January 1</t>
    </r>
  </si>
  <si>
    <r>
      <t xml:space="preserve"> 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</si>
  <si>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 /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</si>
  <si>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t>Сельское, лесное и рыбное хозяйств
Agriculture, forestry and fishing</t>
  </si>
  <si>
    <t>Обрабатывающая промышленность
Manufacturing industry</t>
  </si>
  <si>
    <r>
      <t xml:space="preserve">Construcţii / </t>
    </r>
    <r>
      <rPr>
        <i/>
        <sz val="8"/>
        <rFont val="Arial"/>
        <family val="2"/>
      </rPr>
      <t xml:space="preserve">Строительство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Construction</t>
    </r>
  </si>
  <si>
    <t>Comerţ cu ridicata şi cu amănuntul; repararea autovehiculelor, motocicletelor, 
a bunurilor casnice şi personale</t>
  </si>
  <si>
    <t>Оптовая и розничная торговля; ремонт автомобилей, мотоциклов, бытовых товаров и  предметов личного пользования
Wholesale and retail trade; repair of motor vehicles, motorcycles, household  and personal goods</t>
  </si>
  <si>
    <r>
      <t xml:space="preserve">22.13. Principalii indicatori ce caracterizează capacitatea de plată a agenţilor economici, pe tipuri de activităţi
             (la sfârşitul anului)
             </t>
    </r>
    <r>
      <rPr>
        <i/>
        <sz val="9"/>
        <rFont val="Arial"/>
        <family val="2"/>
      </rPr>
      <t>Основные показатели платежеспособности хозяйствующих субъектов по видам деятельности 
             (на конец года)
             Main solvency indicators of economic units, by economic activities (end-year)</t>
    </r>
  </si>
  <si>
    <r>
      <t xml:space="preserve"> lei / </t>
    </r>
    <r>
      <rPr>
        <i/>
        <sz val="8"/>
        <rFont val="Arial"/>
        <family val="2"/>
      </rPr>
      <t>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lei</t>
    </r>
  </si>
  <si>
    <r>
      <t xml:space="preserve">Rata lichidităţii absolute 
</t>
    </r>
    <r>
      <rPr>
        <i/>
        <sz val="8"/>
        <rFont val="Arial"/>
        <family val="2"/>
      </rPr>
      <t xml:space="preserve">Коэффициент абсолютной ликвидности 
Absolute liquidity ratio </t>
    </r>
  </si>
  <si>
    <r>
      <t xml:space="preserve">Rata lichidităţii generale 
</t>
    </r>
    <r>
      <rPr>
        <i/>
        <sz val="8"/>
        <rFont val="Arial"/>
        <family val="2"/>
      </rPr>
      <t xml:space="preserve">Коэффициент общей ликвидности 
General liquidity ratio </t>
    </r>
  </si>
  <si>
    <r>
      <t xml:space="preserve">Rata generală a imobilizărilor
</t>
    </r>
    <r>
      <rPr>
        <i/>
        <sz val="8"/>
        <rFont val="Arial"/>
        <family val="2"/>
      </rPr>
      <t xml:space="preserve">Коэффициент общей имобилизации 
Imobilization ratio </t>
    </r>
  </si>
  <si>
    <t>Industrie extractivă</t>
  </si>
  <si>
    <t>Горнодобывающая промышленность
Mining and quarrying</t>
  </si>
  <si>
    <t>Activitati financiare si de asigurari</t>
  </si>
  <si>
    <t>Финансовая деятельность и страхование
Financial and insurance activities</t>
  </si>
  <si>
    <t>Activitati de servicii administrative si activitati de servicii suport</t>
  </si>
  <si>
    <t>Административная деятельность и дополнительные услуги в данной области
Administrative and support service activities</t>
  </si>
  <si>
    <r>
      <t xml:space="preserve">Învăţămînt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Education</t>
    </r>
  </si>
  <si>
    <t>Sănătate şi asistenţă socială</t>
  </si>
  <si>
    <t>Здравоохранение и социальные услуги
Health and social work</t>
  </si>
  <si>
    <t>Activitati culturale si de agrement</t>
  </si>
  <si>
    <t>Искусство, развлечения и отдых
Arts, entertainment and recreation</t>
  </si>
  <si>
    <t>Alte activităţi de servicii</t>
  </si>
  <si>
    <t>Предоставление прочих видов услуг
Other service activities</t>
  </si>
  <si>
    <r>
      <t xml:space="preserve">22.14. Principalii indicatori ce caracterizează rentabilitatea agenţilor economici, pe tipuri de activităţi
             </t>
    </r>
    <r>
      <rPr>
        <i/>
        <sz val="9"/>
        <rFont val="Arial"/>
        <family val="2"/>
      </rPr>
      <t xml:space="preserve">Основные показатели рентабельности хозяйствующих субъектов по видам деятельности 
             Main profitableness indicators of economic units, by economic activities </t>
    </r>
  </si>
  <si>
    <r>
      <t xml:space="preserve"> procente /</t>
    </r>
    <r>
      <rPr>
        <i/>
        <sz val="8"/>
        <rFont val="Arial"/>
        <family val="2"/>
      </rPr>
      <t xml:space="preserve"> проценты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percentage</t>
    </r>
  </si>
  <si>
    <r>
      <t xml:space="preserve">Rentabilitatea vânzărilor 
</t>
    </r>
    <r>
      <rPr>
        <i/>
        <sz val="8"/>
        <rFont val="Arial"/>
        <family val="2"/>
      </rPr>
      <t xml:space="preserve">Рентабельность продаж 
Sales profitableness </t>
    </r>
  </si>
  <si>
    <r>
      <t xml:space="preserve">Rentabilitatea economică 
</t>
    </r>
    <r>
      <rPr>
        <i/>
        <sz val="8"/>
        <rFont val="Arial"/>
        <family val="2"/>
      </rPr>
      <t xml:space="preserve">Экономическая рентабельность 
Economic profitableness </t>
    </r>
  </si>
  <si>
    <r>
      <t xml:space="preserve">Rentabilitatea capitalurilor proprii 
</t>
    </r>
    <r>
      <rPr>
        <i/>
        <sz val="8"/>
        <rFont val="Arial"/>
        <family val="2"/>
      </rPr>
      <t xml:space="preserve">Рентабельность капитала 
Return on Equity </t>
    </r>
  </si>
  <si>
    <r>
      <t xml:space="preserve">Rentabilitatea activelor 
</t>
    </r>
    <r>
      <rPr>
        <i/>
        <sz val="8"/>
        <rFont val="Arial"/>
        <family val="2"/>
      </rPr>
      <t xml:space="preserve">Рентабельность активов 
Return on assets </t>
    </r>
  </si>
  <si>
    <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of which: </t>
    </r>
  </si>
  <si>
    <t>Строительство 
Construction</t>
  </si>
  <si>
    <t>Оптовая и розничная торговля; ремонт автомобилей, мотоциклов, бытовых товаров и предметов личного пользования
Wholesale and retail trade; the repair of motor vehicles, motorcycles, household  and personal goods</t>
  </si>
  <si>
    <t xml:space="preserve">Învăţămînt </t>
  </si>
  <si>
    <t>Образование 
Education</t>
  </si>
  <si>
    <r>
      <t xml:space="preserve">22.15.  Principalii indicatori ai activităţii întreprinderilor mici şi mijlocii, pe forme de proprietate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формам собственности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 Main indicators of small and middle enterprises activity, by forms of ownership </t>
    </r>
    <r>
      <rPr>
        <i/>
        <vertAlign val="superscript"/>
        <sz val="9"/>
        <rFont val="Arial"/>
        <family val="2"/>
      </rPr>
      <t>1</t>
    </r>
  </si>
  <si>
    <r>
      <t xml:space="preserve">Numărul de întreprinderi, mii  
</t>
    </r>
    <r>
      <rPr>
        <i/>
        <sz val="8"/>
        <rFont val="Arial"/>
        <family val="2"/>
      </rPr>
      <t xml:space="preserve">Число предприятий, тыс. 
Number of enterprises, thou. 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</si>
  <si>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</si>
  <si>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</si>
  <si>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  <r>
      <rPr>
        <sz val="8"/>
        <rFont val="Arial"/>
        <family val="2"/>
      </rPr>
      <t xml:space="preserve"> </t>
    </r>
  </si>
  <si>
    <t>Mixtă (publică şi privată), fără participare străină</t>
  </si>
  <si>
    <t>Смешанная (публичная и частная), без иностранного участия
Mixed (public and private), without foreign participation</t>
  </si>
  <si>
    <r>
      <t xml:space="preserve">Străină / </t>
    </r>
    <r>
      <rPr>
        <i/>
        <sz val="8"/>
        <rFont val="Arial"/>
        <family val="2"/>
      </rPr>
      <t xml:space="preserve">Иностранная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Foreign</t>
    </r>
  </si>
  <si>
    <t>A întreprinderilor mixte</t>
  </si>
  <si>
    <t>Совместных предприятий
Joint ventures</t>
  </si>
  <si>
    <r>
      <t>1</t>
    </r>
    <r>
      <rPr>
        <sz val="8"/>
        <rFont val="Arial"/>
        <family val="2"/>
      </rPr>
      <t xml:space="preserve"> Conform datelor din rapoartele financiare prezentate de către agenții economici
   </t>
    </r>
    <r>
      <rPr>
        <i/>
        <sz val="8"/>
        <rFont val="Arial"/>
        <family val="2"/>
      </rPr>
      <t>Согласно данным финансовой отчётности представленной хозяйствующими субъектами
   According to data from the financial statements presented by economic units</t>
    </r>
  </si>
  <si>
    <r>
      <t xml:space="preserve">Profit (+), pierderi (-) până la impozitare, mil.lei 
</t>
    </r>
    <r>
      <rPr>
        <i/>
        <sz val="8"/>
        <rFont val="Arial"/>
        <family val="2"/>
      </rPr>
      <t>Прибыль (+), убытки (-) до налогообложения, млн. лей 
Profit (+), losses (-) before taxation, 
mio. lei</t>
    </r>
    <r>
      <rPr>
        <sz val="8"/>
        <rFont val="Arial"/>
        <family val="2"/>
      </rPr>
      <t xml:space="preserve"> </t>
    </r>
  </si>
  <si>
    <t>Agricultură, economia vînatului şi silvicultură</t>
  </si>
  <si>
    <t>Сельское хозяйство, охота и лесоводство
Agriculture, hunting and forestry</t>
  </si>
  <si>
    <t xml:space="preserve">Producția și furnizarea de energie electrică și termică, gaze, apă caldă și aer condiționat </t>
  </si>
  <si>
    <t>Производство и обеспечение электро- и теплоэнергией, газом, горячей водой; кондиционирование воздуха
Electricity, gas, steam and air conditioning supply</t>
  </si>
  <si>
    <t>Distribuția apei; salubritate, gestionarea deșeurilor, activități de decontaminare</t>
  </si>
  <si>
    <t>Водоснабжение; очистка и обработка отходов и восстановительные работы
Water supply, sewerage, waste management and remediation activities</t>
  </si>
  <si>
    <t xml:space="preserve">Comerţ cu ridicata şi cu amănuntul </t>
  </si>
  <si>
    <t>Оптовая и розничная торговля 
Wholesale and retail trade</t>
  </si>
  <si>
    <t xml:space="preserve">Transport și depozitare </t>
  </si>
  <si>
    <t>Транспорт и хранение
Transport and storage</t>
  </si>
  <si>
    <t>Activități de cazare și alimentație publică</t>
  </si>
  <si>
    <t>Деятельность гостиниц и предприятий общественного питания
Accommodation and food service activities</t>
  </si>
  <si>
    <t>Informații și comunicații</t>
  </si>
  <si>
    <t>Activități profesionale, științifice și tehnice</t>
  </si>
  <si>
    <t>Профессиональная, научная и техническая деятельность
Professional, scientific and tehnical activities</t>
  </si>
  <si>
    <r>
      <t xml:space="preserve">22.17. Activitatea asiguratorilor
         </t>
    </r>
    <r>
      <rPr>
        <i/>
        <sz val="9"/>
        <rFont val="Arial"/>
        <family val="2"/>
      </rPr>
      <t xml:space="preserve">  Деятельность страховщиков
           The activity of insurers</t>
    </r>
  </si>
  <si>
    <r>
      <t xml:space="preserve">Prime brute subscrise pe clase de asigurări   
</t>
    </r>
    <r>
      <rPr>
        <i/>
        <sz val="8"/>
        <rFont val="Arial"/>
        <family val="2"/>
      </rPr>
      <t>Начисленные брутто-премии по 
классам страхования   
Gross premium charged by insurance classes</t>
    </r>
    <r>
      <rPr>
        <sz val="8"/>
        <rFont val="Arial"/>
        <family val="2"/>
      </rPr>
      <t xml:space="preserve">   </t>
    </r>
  </si>
  <si>
    <r>
      <t xml:space="preserve">Despăgubiri și indemnizații de asigurare plătite pe clase de asigurări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
Insurance damages and compensations paid by insurance classes   </t>
    </r>
  </si>
  <si>
    <t>Asigurări generale</t>
  </si>
  <si>
    <t xml:space="preserve">Общее страхование
General insurance </t>
  </si>
  <si>
    <t>Asigurări de sănătate</t>
  </si>
  <si>
    <t>Страхование здоровья
Health insurance</t>
  </si>
  <si>
    <t xml:space="preserve"> Asigurări de vehicule terestre (alte decât feroviare) (CASCO)</t>
  </si>
  <si>
    <t>Страхование наземного транспорта (кроме железнодорожного) (CASCO)
Vehicle insurance (other than railway transport) (CASCO)</t>
  </si>
  <si>
    <t>Asigurări de incendiu și alte calamităţi naturale</t>
  </si>
  <si>
    <t>Страхование от пожара и других стихийных бедствий
Fire and natural disasters insurance</t>
  </si>
  <si>
    <t>Asigurări de răspundere civilă auto</t>
  </si>
  <si>
    <t>Страхование автогражданской ответственности
Motor insurance</t>
  </si>
  <si>
    <r>
      <t xml:space="preserve"> Altele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</si>
  <si>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t>Asigurări de viaţă</t>
  </si>
  <si>
    <t>Страхование жизни
Life insurance</t>
  </si>
  <si>
    <t>Asigurări de viață (fără asigurarea cu pensii și fără anuităţi)</t>
  </si>
  <si>
    <t>Страхование жизни (без страхования пенсий и без аннуитетов)  
Life insurance (without pension and annuity insurance )</t>
  </si>
  <si>
    <r>
      <t xml:space="preserve"> 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</si>
  <si>
    <r>
      <t>procente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проценты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percentage</t>
    </r>
  </si>
  <si>
    <r>
      <t xml:space="preserve">Prime brute subscrise pe clase de asigurări
</t>
    </r>
    <r>
      <rPr>
        <i/>
        <sz val="8"/>
        <rFont val="Arial"/>
        <family val="2"/>
      </rPr>
      <t xml:space="preserve">Начисленные брутто-премии по классам страхования    
Gross premium charged by insurance classes </t>
    </r>
  </si>
  <si>
    <r>
      <t xml:space="preserve">Despăgubiri și indemnizații de asigurare plătite pe clase de asigurări   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 
Insurance damages and compensations paid by insurance classes    </t>
    </r>
  </si>
  <si>
    <t>Asigurări de vehicule terestre (alte decât feroviare) (CASCO)</t>
  </si>
  <si>
    <t>Страхование от пожара  и других стихийных бедствий
Fire and natural disasters insurance</t>
  </si>
  <si>
    <r>
      <t>Alte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</si>
  <si>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r>
      <t xml:space="preserve">22.19. Mijloace fixe acordate în leasing
            </t>
    </r>
    <r>
      <rPr>
        <i/>
        <sz val="9"/>
        <rFont val="Arial"/>
        <family val="2"/>
      </rPr>
      <t>Основные средства, предоставленные в лизинг
            Fixed assets in leasing</t>
    </r>
  </si>
  <si>
    <r>
      <t>Milioane lei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</si>
  <si>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</si>
  <si>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mijloace de transport</t>
  </si>
  <si>
    <t>транспортные средства
transport means</t>
  </si>
  <si>
    <t>clădiri şi construcţii speciale</t>
  </si>
  <si>
    <t>здания и специальные сооружения
buildings and special establishments</t>
  </si>
  <si>
    <t>maşini şi utilaje</t>
  </si>
  <si>
    <t>машины и оборудование
machinery and equipment</t>
  </si>
  <si>
    <t>alte mijloace fixe</t>
  </si>
  <si>
    <t>прочие основные средства
other fixed assets</t>
  </si>
  <si>
    <r>
      <t>Structura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Структура, %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Structure, %</t>
    </r>
  </si>
  <si>
    <r>
      <t xml:space="preserve">Venituri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Доходы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</si>
  <si>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alte venituri / </t>
    </r>
    <r>
      <rPr>
        <i/>
        <sz val="8"/>
        <rFont val="Arial"/>
        <family val="2"/>
      </rPr>
      <t>прочие доходы / other incomes</t>
    </r>
  </si>
  <si>
    <r>
      <t>Executat în % faţă de precizat</t>
    </r>
    <r>
      <rPr>
        <strike/>
        <sz val="8"/>
        <color indexed="10"/>
        <rFont val="Arial"/>
        <family val="2"/>
      </rPr>
      <t xml:space="preserve">  
</t>
    </r>
    <r>
      <rPr>
        <i/>
        <sz val="8"/>
        <rFont val="Arial"/>
        <family val="2"/>
      </rPr>
      <t>Исполнено в % к предусмот-ренному</t>
    </r>
    <r>
      <rPr>
        <i/>
        <strike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>Executed in % to planned</t>
    </r>
  </si>
  <si>
    <t>Трансферты, полученные  в рамках национального публичного бюджета
Transfers received within the national public budget</t>
  </si>
  <si>
    <r>
      <t xml:space="preserve">22.16. Principalii indicatori ai activităţii întreprinderilor mici şi mijlocii, pe tipuri de activităţi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видам деятельности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Main indicators of small and middle enterprises activity, by economic activities </t>
    </r>
    <r>
      <rPr>
        <i/>
        <vertAlign val="superscript"/>
        <sz val="9"/>
        <rFont val="Arial"/>
        <family val="2"/>
      </rPr>
      <t>1</t>
    </r>
  </si>
  <si>
    <r>
      <t xml:space="preserve">22.20. Mijloace fixe acordate în leasing cu termen de achitare
           </t>
    </r>
    <r>
      <rPr>
        <i/>
        <sz val="9"/>
        <rFont val="Arial"/>
        <family val="2"/>
      </rPr>
      <t xml:space="preserve"> Основные средства, предоставленные в лизинг со сроком выплаты
            Fixed assets in leasing with term of payment</t>
    </r>
  </si>
  <si>
    <r>
      <t xml:space="preserve">Milioane lei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</si>
  <si>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Всего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Total</t>
    </r>
  </si>
  <si>
    <r>
      <t xml:space="preserve">din care: / </t>
    </r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of which:</t>
    </r>
  </si>
  <si>
    <r>
      <t xml:space="preserve">până la 3 ani / </t>
    </r>
    <r>
      <rPr>
        <i/>
        <sz val="8"/>
        <rFont val="Arial CYR"/>
        <family val="0"/>
      </rPr>
      <t>до 3 лет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up to 3 years</t>
    </r>
  </si>
  <si>
    <t xml:space="preserve">de la 3 ani până la 5 ani </t>
  </si>
  <si>
    <t>от 3 до 5 лет 
from 3 to 5 years</t>
  </si>
  <si>
    <t xml:space="preserve">mai mult de 5 ani </t>
  </si>
  <si>
    <t>более 5 лет 
over 5 years</t>
  </si>
  <si>
    <r>
      <t>Structura,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Структура,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Structure, %</t>
    </r>
  </si>
  <si>
    <r>
      <t xml:space="preserve">5 299,7 </t>
    </r>
    <r>
      <rPr>
        <vertAlign val="superscript"/>
        <sz val="8"/>
        <rFont val="Arial"/>
        <family val="2"/>
      </rPr>
      <t>1</t>
    </r>
  </si>
  <si>
    <r>
      <t xml:space="preserve">6 058,9 </t>
    </r>
    <r>
      <rPr>
        <vertAlign val="superscript"/>
        <sz val="8"/>
        <rFont val="Arial"/>
        <family val="2"/>
      </rPr>
      <t>1</t>
    </r>
  </si>
  <si>
    <r>
      <t xml:space="preserve">6 606,4 </t>
    </r>
    <r>
      <rPr>
        <vertAlign val="superscript"/>
        <sz val="8"/>
        <rFont val="Arial"/>
        <family val="2"/>
      </rPr>
      <t>1</t>
    </r>
  </si>
  <si>
    <r>
      <t xml:space="preserve">22.2. Executarea bugetului de stat, în 2019
         </t>
    </r>
    <r>
      <rPr>
        <i/>
        <sz val="9"/>
        <rFont val="Arial"/>
        <family val="2"/>
      </rPr>
      <t xml:space="preserve"> Исполнение государственного бюджета в 2019 году
          Execution of state budget, in 2019</t>
    </r>
  </si>
  <si>
    <r>
      <t xml:space="preserve">22.3. Executarea bugetelor locale, în 2019
</t>
    </r>
    <r>
      <rPr>
        <i/>
        <sz val="9"/>
        <rFont val="Arial"/>
        <family val="2"/>
      </rPr>
      <t xml:space="preserve">          Исполнение местных бюджетов в 2019 году
          Execution of local  budgets, in 2019</t>
    </r>
  </si>
  <si>
    <r>
      <t xml:space="preserve">Întreprinderile care au 
admis pierderi 
</t>
    </r>
    <r>
      <rPr>
        <i/>
        <sz val="8"/>
        <rFont val="Arial"/>
        <family val="2"/>
      </rPr>
      <t xml:space="preserve">Предприятия, допустившие убытки 
Enterprises which had losses </t>
    </r>
  </si>
  <si>
    <r>
      <t xml:space="preserve">Numărul mediu scriptic de salariaţi, mii  
</t>
    </r>
    <r>
      <rPr>
        <i/>
        <sz val="8"/>
        <rFont val="Arial"/>
        <family val="2"/>
      </rPr>
      <t xml:space="preserve">Среднегодовая числен-
ность персонала, тыс. 
Average number of employees, thou.  </t>
    </r>
  </si>
  <si>
    <r>
      <t xml:space="preserve">Numărul de 
întreprinderi, mii  
</t>
    </r>
    <r>
      <rPr>
        <i/>
        <sz val="8"/>
        <rFont val="Arial"/>
        <family val="2"/>
      </rPr>
      <t xml:space="preserve">Число предприятий, тыс. 
Number of 
enterprises, thou.  </t>
    </r>
  </si>
  <si>
    <r>
      <t xml:space="preserve">Venituri din vânzări, mil. lei 
</t>
    </r>
    <r>
      <rPr>
        <i/>
        <sz val="8"/>
        <rFont val="Arial"/>
        <family val="2"/>
      </rPr>
      <t xml:space="preserve">Доходы от продаж, 
млн. лей
Revenues from sales, 
mio. lei </t>
    </r>
  </si>
  <si>
    <r>
      <t xml:space="preserve">Numărul mediu scriptic 
de salariaţi, mii  
</t>
    </r>
    <r>
      <rPr>
        <i/>
        <sz val="8"/>
        <rFont val="Arial"/>
        <family val="2"/>
      </rPr>
      <t xml:space="preserve">Среднегодовая численность персонала, тыс. 
Average number of employees, thou.  </t>
    </r>
  </si>
  <si>
    <r>
      <t xml:space="preserve">Venituri din vânzări, 
mil. lei 
</t>
    </r>
    <r>
      <rPr>
        <i/>
        <sz val="8"/>
        <rFont val="Arial"/>
        <family val="2"/>
      </rPr>
      <t xml:space="preserve">Доходы от продаж, 
млн. лей   
Revenues from sales, 
mio. lei </t>
    </r>
  </si>
  <si>
    <r>
      <t>1</t>
    </r>
    <r>
      <rPr>
        <sz val="8"/>
        <rFont val="Arial"/>
        <family val="2"/>
      </rPr>
      <t xml:space="preserve"> Conform datelor din situațiile financiare prezentate de către agenții economici / </t>
    </r>
    <r>
      <rPr>
        <i/>
        <sz val="8"/>
        <rFont val="Arial"/>
        <family val="2"/>
      </rPr>
      <t>Согласно данным финансовой отчётности 
   представленной хозяйствующими субъектами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According to data from the financial statements presented by economic units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</si>
  <si>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миллионов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>million lei</t>
    </r>
  </si>
  <si>
    <r>
      <t xml:space="preserve">22.18. Structura  primelor  brute subscrise și plăți pe clase de asigurări
            </t>
    </r>
    <r>
      <rPr>
        <i/>
        <sz val="9"/>
        <rFont val="Arial"/>
        <family val="2"/>
      </rPr>
      <t>Структура начисленных брутто-премий и страховых выплат по классам страхования
            Structure of  gross premium charged and paid by insurance classes</t>
    </r>
  </si>
  <si>
    <r>
      <t xml:space="preserve">Numărul de întreprinderi  raportoare 
</t>
    </r>
    <r>
      <rPr>
        <i/>
        <sz val="8"/>
        <rFont val="Arial"/>
        <family val="2"/>
      </rPr>
      <t xml:space="preserve">Число отчитавшихся предприятий 
Number of reporting  enterprises </t>
    </r>
  </si>
  <si>
    <r>
      <t>Transport şi depozitare /</t>
    </r>
    <r>
      <rPr>
        <i/>
        <sz val="8"/>
        <rFont val="Arial"/>
        <family val="2"/>
      </rPr>
      <t xml:space="preserve"> Транспорт и хранение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Transportation and storage</t>
    </r>
  </si>
  <si>
    <r>
      <t xml:space="preserve">Alte activităţi / </t>
    </r>
    <r>
      <rPr>
        <i/>
        <sz val="8"/>
        <rFont val="Arial"/>
        <family val="2"/>
      </rPr>
      <t>Другие виды деятельности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activities</t>
    </r>
  </si>
  <si>
    <r>
      <rPr>
        <sz val="8"/>
        <rFont val="Arial"/>
        <family val="2"/>
      </rPr>
      <t xml:space="preserve">donaţii voluntare / </t>
    </r>
    <r>
      <rPr>
        <i/>
        <sz val="8"/>
        <rFont val="Arial"/>
        <family val="2"/>
      </rPr>
      <t xml:space="preserve">добровольные пожертвования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voluntary donations</t>
    </r>
  </si>
  <si>
    <r>
      <t xml:space="preserve">venituri din proprietate / </t>
    </r>
    <r>
      <rPr>
        <i/>
        <sz val="8"/>
        <rFont val="Arial"/>
        <family val="2"/>
      </rPr>
      <t>доходы от собственности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property income</t>
    </r>
  </si>
  <si>
    <r>
      <t>accize</t>
    </r>
    <r>
      <rPr>
        <i/>
        <sz val="8"/>
        <rFont val="Arial"/>
        <family val="2"/>
      </rPr>
      <t xml:space="preserve"> / акцизы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excises</t>
    </r>
  </si>
  <si>
    <r>
      <t xml:space="preserve">din care: / </t>
    </r>
    <r>
      <rPr>
        <i/>
        <sz val="8"/>
        <rFont val="Arial"/>
        <family val="2"/>
      </rPr>
      <t>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</si>
  <si>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Grants received 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</si>
  <si>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fines and penalities</t>
    </r>
  </si>
  <si>
    <r>
      <t xml:space="preserve">Alte venituri / </t>
    </r>
    <r>
      <rPr>
        <i/>
        <sz val="8"/>
        <rFont val="Arial"/>
        <family val="2"/>
      </rPr>
      <t xml:space="preserve">Прочие доходы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incomes</t>
    </r>
  </si>
  <si>
    <r>
      <t xml:space="preserve">Apărare naţională / </t>
    </r>
    <r>
      <rPr>
        <i/>
        <sz val="8"/>
        <rFont val="Arial"/>
        <family val="2"/>
      </rPr>
      <t xml:space="preserve">Национальная оборона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National defense</t>
    </r>
  </si>
  <si>
    <r>
      <t xml:space="preserve">Protecţia mediului / </t>
    </r>
    <r>
      <rPr>
        <i/>
        <sz val="8"/>
        <rFont val="Arial"/>
        <family val="2"/>
      </rPr>
      <t xml:space="preserve">Охрана окружающей среды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Environment protection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</si>
  <si>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</si>
  <si>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rPr>
        <b/>
        <sz val="9"/>
        <rFont val="Arial"/>
        <family val="2"/>
      </rPr>
      <t xml:space="preserve">Excedent (+), deficit (-) </t>
    </r>
    <r>
      <rPr>
        <i/>
        <sz val="9"/>
        <rFont val="Arial"/>
        <family val="2"/>
      </rPr>
      <t>/ Профицит (+), дефицит (-)</t>
    </r>
    <r>
      <rPr>
        <sz val="9"/>
        <rFont val="Arial"/>
        <family val="2"/>
      </rPr>
      <t xml:space="preserve"> /</t>
    </r>
    <r>
      <rPr>
        <i/>
        <sz val="9"/>
        <rFont val="Arial"/>
        <family val="2"/>
      </rPr>
      <t xml:space="preserve"> Surplus (+), deficit (-)</t>
    </r>
  </si>
  <si>
    <r>
      <t xml:space="preserve">Protecţie socială / </t>
    </r>
    <r>
      <rPr>
        <i/>
        <sz val="8"/>
        <rFont val="Arial"/>
        <family val="2"/>
      </rPr>
      <t>Социальная защитa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Social protection</t>
    </r>
  </si>
  <si>
    <r>
      <t xml:space="preserve">Învăţământ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Education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</si>
  <si>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other incomes 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</si>
  <si>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</si>
  <si>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Grants received </t>
    </r>
  </si>
  <si>
    <r>
      <t>impozite pe venit / 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</si>
  <si>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Health protection</t>
    </r>
  </si>
  <si>
    <r>
      <t xml:space="preserve">Impozite şi taxe / </t>
    </r>
    <r>
      <rPr>
        <i/>
        <sz val="8"/>
        <rFont val="Arial"/>
        <family val="2"/>
      </rPr>
      <t>Налоги и сборы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Fees and taxes</t>
    </r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</si>
  <si>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</si>
  <si>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Ocrotirea sănătăţi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</si>
  <si>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t>amenzi şi sancţiuni /</t>
    </r>
    <r>
      <rPr>
        <i/>
        <sz val="8"/>
        <rFont val="Arial"/>
        <family val="2"/>
      </rPr>
      <t xml:space="preserve"> штрафы и пени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fines and penalities</t>
    </r>
  </si>
  <si>
    <r>
      <t xml:space="preserve">Excedent (+), deficit (-) 
</t>
    </r>
    <r>
      <rPr>
        <i/>
        <sz val="9"/>
        <rFont val="Arial"/>
        <family val="2"/>
      </rPr>
      <t>Профицит (+), дефицит (-)</t>
    </r>
    <r>
      <rPr>
        <b/>
        <sz val="9"/>
        <rFont val="Arial"/>
        <family val="2"/>
      </rPr>
      <t xml:space="preserve"> 
</t>
    </r>
    <r>
      <rPr>
        <i/>
        <sz val="9"/>
        <rFont val="Arial"/>
        <family val="2"/>
      </rPr>
      <t>Surplus (+), deficit (-)</t>
    </r>
  </si>
  <si>
    <r>
      <t>7 045,8</t>
    </r>
    <r>
      <rPr>
        <vertAlign val="superscript"/>
        <sz val="8"/>
        <rFont val="Arial Cyr"/>
        <family val="0"/>
      </rPr>
      <t xml:space="preserve"> 1</t>
    </r>
  </si>
  <si>
    <r>
      <t xml:space="preserve">22.8. Soldul creditelor în economie şi depozitelor persoanelor fizice (la sfârşitul anului)
           </t>
    </r>
    <r>
      <rPr>
        <i/>
        <sz val="9"/>
        <rFont val="Arial"/>
        <family val="2"/>
      </rPr>
      <t>Остаток кредитов в экономике и депозитов физических лиц (на конец года)
           Balance of the credits in economy and deposits of physical persons (end-year)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</si>
</sst>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 Cyr"/>
      <family val="0"/>
    </font>
    <font>
      <sz val="9"/>
      <name val="Arial Cyr"/>
      <family val="0"/>
    </font>
    <font>
      <strike/>
      <sz val="8"/>
      <color indexed="10"/>
      <name val="Arial"/>
      <family val="2"/>
    </font>
    <font>
      <i/>
      <strike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8"/>
      <color indexed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vertAlign val="superscript"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left" vertical="center" wrapText="1" indent="3"/>
    </xf>
    <xf numFmtId="0" fontId="2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vertical="top" wrapText="1" indent="2"/>
    </xf>
    <xf numFmtId="165" fontId="3" fillId="0" borderId="0" xfId="0" applyNumberFormat="1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left" vertical="top" wrapText="1" indent="3"/>
    </xf>
    <xf numFmtId="165" fontId="2" fillId="0" borderId="0" xfId="0" applyNumberFormat="1" applyFont="1" applyFill="1" applyBorder="1" applyAlignment="1">
      <alignment horizontal="right" vertical="top" wrapText="1" indent="1"/>
    </xf>
    <xf numFmtId="165" fontId="3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left" vertical="center" wrapText="1" indent="3"/>
    </xf>
    <xf numFmtId="0" fontId="6" fillId="0" borderId="1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 indent="1"/>
    </xf>
    <xf numFmtId="0" fontId="8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1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 indent="3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center" wrapText="1" indent="4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top" wrapText="1" indent="3"/>
    </xf>
    <xf numFmtId="0" fontId="4" fillId="0" borderId="15" xfId="0" applyFont="1" applyFill="1" applyBorder="1" applyAlignment="1">
      <alignment horizontal="left" vertical="top" wrapText="1" indent="3"/>
    </xf>
    <xf numFmtId="0" fontId="2" fillId="0" borderId="15" xfId="0" applyFont="1" applyFill="1" applyBorder="1" applyAlignment="1">
      <alignment horizontal="left" vertical="top" wrapText="1" indent="2"/>
    </xf>
    <xf numFmtId="165" fontId="3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center" wrapText="1" indent="2"/>
    </xf>
    <xf numFmtId="16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 indent="3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 wrapText="1" indent="2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165" fontId="16" fillId="0" borderId="12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68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 inden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 wrapText="1" indent="1"/>
    </xf>
    <xf numFmtId="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horizontal="left" wrapText="1" indent="3"/>
    </xf>
    <xf numFmtId="0" fontId="4" fillId="0" borderId="16" xfId="0" applyFont="1" applyFill="1" applyBorder="1" applyAlignment="1">
      <alignment horizontal="left" wrapText="1" indent="3"/>
    </xf>
    <xf numFmtId="3" fontId="0" fillId="0" borderId="12" xfId="0" applyNumberForma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right" wrapText="1" indent="1"/>
    </xf>
    <xf numFmtId="0" fontId="2" fillId="0" borderId="13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horizontal="right" wrapText="1" indent="1"/>
    </xf>
    <xf numFmtId="164" fontId="2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 wrapText="1" indent="2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 indent="1"/>
    </xf>
    <xf numFmtId="165" fontId="15" fillId="0" borderId="0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wrapText="1" indent="1"/>
    </xf>
    <xf numFmtId="0" fontId="17" fillId="0" borderId="15" xfId="0" applyFont="1" applyFill="1" applyBorder="1" applyAlignment="1">
      <alignment horizontal="left" wrapText="1" indent="1"/>
    </xf>
    <xf numFmtId="164" fontId="3" fillId="0" borderId="20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horizontal="left" wrapText="1" indent="1"/>
    </xf>
    <xf numFmtId="0" fontId="0" fillId="0" borderId="19" xfId="0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17" fillId="0" borderId="15" xfId="0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16" fillId="0" borderId="12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165" fontId="3" fillId="0" borderId="0" xfId="0" applyNumberFormat="1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right" indent="1"/>
    </xf>
    <xf numFmtId="0" fontId="0" fillId="0" borderId="0" xfId="0" applyAlignment="1">
      <alignment vertical="top"/>
    </xf>
    <xf numFmtId="0" fontId="15" fillId="0" borderId="0" xfId="0" applyFont="1" applyFill="1" applyBorder="1" applyAlignment="1">
      <alignment vertical="top"/>
    </xf>
    <xf numFmtId="165" fontId="7" fillId="0" borderId="12" xfId="0" applyNumberFormat="1" applyFont="1" applyFill="1" applyBorder="1" applyAlignment="1">
      <alignment horizontal="right" vertical="top" wrapText="1"/>
    </xf>
    <xf numFmtId="3" fontId="68" fillId="32" borderId="0" xfId="0" applyNumberFormat="1" applyFont="1" applyFill="1" applyBorder="1" applyAlignment="1">
      <alignment horizontal="right" wrapText="1"/>
    </xf>
    <xf numFmtId="3" fontId="70" fillId="32" borderId="0" xfId="0" applyNumberFormat="1" applyFont="1" applyFill="1" applyBorder="1" applyAlignment="1">
      <alignment horizontal="right" wrapText="1"/>
    </xf>
    <xf numFmtId="3" fontId="71" fillId="0" borderId="0" xfId="0" applyNumberFormat="1" applyFont="1" applyFill="1" applyBorder="1" applyAlignment="1">
      <alignment horizontal="right" wrapText="1"/>
    </xf>
    <xf numFmtId="3" fontId="72" fillId="0" borderId="0" xfId="0" applyNumberFormat="1" applyFont="1" applyFill="1" applyBorder="1" applyAlignment="1">
      <alignment horizontal="right" wrapText="1"/>
    </xf>
    <xf numFmtId="0" fontId="73" fillId="0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3" fontId="28" fillId="0" borderId="23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5" fontId="6" fillId="0" borderId="0" xfId="0" applyNumberFormat="1" applyFont="1" applyAlignment="1">
      <alignment horizontal="right" wrapText="1"/>
    </xf>
    <xf numFmtId="165" fontId="15" fillId="0" borderId="0" xfId="0" applyNumberFormat="1" applyFont="1" applyAlignment="1">
      <alignment/>
    </xf>
    <xf numFmtId="165" fontId="6" fillId="0" borderId="12" xfId="0" applyNumberFormat="1" applyFont="1" applyBorder="1" applyAlignment="1">
      <alignment/>
    </xf>
    <xf numFmtId="0" fontId="28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164" fontId="2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3" fillId="0" borderId="22" xfId="0" applyNumberFormat="1" applyFont="1" applyFill="1" applyBorder="1" applyAlignment="1">
      <alignment horizontal="right" wrapText="1" indent="1"/>
    </xf>
    <xf numFmtId="164" fontId="3" fillId="0" borderId="11" xfId="0" applyNumberFormat="1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164" fontId="15" fillId="0" borderId="0" xfId="0" applyNumberFormat="1" applyFont="1" applyAlignment="1">
      <alignment/>
    </xf>
    <xf numFmtId="165" fontId="15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indent="1"/>
    </xf>
    <xf numFmtId="165" fontId="2" fillId="0" borderId="12" xfId="0" applyNumberFormat="1" applyFont="1" applyFill="1" applyBorder="1" applyAlignment="1">
      <alignment horizontal="right" wrapText="1" indent="1"/>
    </xf>
    <xf numFmtId="165" fontId="6" fillId="0" borderId="12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2" xfId="0" applyNumberFormat="1" applyFont="1" applyFill="1" applyBorder="1" applyAlignment="1">
      <alignment horizontal="right" inden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Anuar,2020\Excel,%202020\De%20la%20directii\Capitole\22_anuar%20FINANTE_2020_09%20iul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1"/>
      <sheetName val="22.2"/>
      <sheetName val="22.3"/>
      <sheetName val="22.4"/>
      <sheetName val="22.5"/>
      <sheetName val="22.6"/>
      <sheetName val="22.7"/>
      <sheetName val="22.8"/>
      <sheetName val="22.17"/>
      <sheetName val="22.18"/>
      <sheetName val="22.9"/>
      <sheetName val="22.10"/>
      <sheetName val="22.11"/>
      <sheetName val="22.12"/>
      <sheetName val="22.13"/>
      <sheetName val="22.14"/>
      <sheetName val="22.15"/>
      <sheetName val="22.16"/>
      <sheetName val="22.19"/>
      <sheetName val="22.20"/>
    </sheetNames>
    <sheetDataSet>
      <sheetData sheetId="8">
        <row r="5">
          <cell r="D5">
            <v>1625.3962949999998</v>
          </cell>
          <cell r="G5">
            <v>663.516674</v>
          </cell>
        </row>
        <row r="8">
          <cell r="D8">
            <v>105.41334500000004</v>
          </cell>
          <cell r="G8">
            <v>32.960653</v>
          </cell>
        </row>
        <row r="10">
          <cell r="D10">
            <v>345.578685</v>
          </cell>
          <cell r="G10">
            <v>199.057124</v>
          </cell>
        </row>
        <row r="12">
          <cell r="D12">
            <v>155.59592600000002</v>
          </cell>
          <cell r="G12">
            <v>22.159080999999997</v>
          </cell>
        </row>
        <row r="14">
          <cell r="D14">
            <v>697.113797</v>
          </cell>
          <cell r="G14">
            <v>287.520716</v>
          </cell>
        </row>
        <row r="16">
          <cell r="D16">
            <v>219.96824199999963</v>
          </cell>
          <cell r="G16">
            <v>106.35389999999991</v>
          </cell>
        </row>
        <row r="17">
          <cell r="D17">
            <v>101.7263</v>
          </cell>
          <cell r="G17">
            <v>15.465200000000003</v>
          </cell>
        </row>
        <row r="19">
          <cell r="D19">
            <v>96.8258</v>
          </cell>
          <cell r="G19">
            <v>13.606800000000002</v>
          </cell>
        </row>
        <row r="21">
          <cell r="D21">
            <v>4.9005</v>
          </cell>
          <cell r="G21">
            <v>1.8584000000000014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25" defaultRowHeight="12.75"/>
  <cols>
    <col min="1" max="1" width="60.875" style="3" customWidth="1"/>
    <col min="2" max="3" width="8.00390625" style="3" customWidth="1"/>
    <col min="4" max="4" width="7.25390625" style="3" customWidth="1"/>
    <col min="5" max="5" width="7.625" style="4" customWidth="1"/>
    <col min="6" max="6" width="5.25390625" style="4" bestFit="1" customWidth="1"/>
    <col min="7" max="9" width="7.75390625" style="4" customWidth="1"/>
    <col min="10" max="10" width="7.75390625" style="5" customWidth="1"/>
    <col min="11" max="16384" width="9.125" style="3" customWidth="1"/>
  </cols>
  <sheetData>
    <row r="1" spans="1:5" ht="37.5" customHeight="1">
      <c r="A1" s="257" t="s">
        <v>26</v>
      </c>
      <c r="B1" s="257"/>
      <c r="C1" s="257"/>
      <c r="D1" s="257"/>
      <c r="E1" s="257"/>
    </row>
    <row r="2" spans="1:5" ht="32.25" customHeight="1">
      <c r="A2" s="258"/>
      <c r="B2" s="255" t="s">
        <v>12</v>
      </c>
      <c r="C2" s="255"/>
      <c r="D2" s="255" t="s">
        <v>11</v>
      </c>
      <c r="E2" s="256"/>
    </row>
    <row r="3" spans="1:5" ht="12.75">
      <c r="A3" s="259"/>
      <c r="B3" s="19">
        <v>2018</v>
      </c>
      <c r="C3" s="34">
        <v>2019</v>
      </c>
      <c r="D3" s="19">
        <v>2018</v>
      </c>
      <c r="E3" s="34">
        <v>2019</v>
      </c>
    </row>
    <row r="4" spans="1:5" ht="12.75">
      <c r="A4" s="22" t="s">
        <v>18</v>
      </c>
      <c r="B4" s="29">
        <f>SUM(B5,B19,B20,B21)</f>
        <v>57995.9</v>
      </c>
      <c r="C4" s="29">
        <f>SUM(C5,C19,C20,C21)</f>
        <v>62949.200000000004</v>
      </c>
      <c r="D4" s="74">
        <f>SUM(D5,D19,D20,D21)</f>
        <v>99.99999999999997</v>
      </c>
      <c r="E4" s="74">
        <f>SUM(E5,E19,E20,E21)</f>
        <v>100</v>
      </c>
    </row>
    <row r="5" spans="1:5" ht="12.75">
      <c r="A5" s="10" t="s">
        <v>15</v>
      </c>
      <c r="B5" s="20">
        <f>SUM(B6:B8,B18)</f>
        <v>37660</v>
      </c>
      <c r="C5" s="20">
        <f>SUM(C6:C8,C18)</f>
        <v>40054.200000000004</v>
      </c>
      <c r="D5" s="20">
        <f>+B5/$B$4%</f>
        <v>64.93562475968128</v>
      </c>
      <c r="E5" s="20">
        <f>+C5/$C$4%</f>
        <v>63.62940275650842</v>
      </c>
    </row>
    <row r="6" spans="1:5" ht="12.75">
      <c r="A6" s="11" t="s">
        <v>0</v>
      </c>
      <c r="B6" s="21">
        <v>9338.7</v>
      </c>
      <c r="C6" s="21">
        <v>9335.3</v>
      </c>
      <c r="D6" s="21">
        <f>+B6/$B$4%</f>
        <v>16.10234516577896</v>
      </c>
      <c r="E6" s="21">
        <f aca="true" t="shared" si="0" ref="E6:E26">+C6/$C$4%</f>
        <v>14.829894581662671</v>
      </c>
    </row>
    <row r="7" spans="1:5" ht="12.75">
      <c r="A7" s="11" t="s">
        <v>24</v>
      </c>
      <c r="B7" s="21">
        <v>563.8</v>
      </c>
      <c r="C7" s="21">
        <v>579.9</v>
      </c>
      <c r="D7" s="21">
        <f>+B7/$B$4%</f>
        <v>0.972137685595016</v>
      </c>
      <c r="E7" s="21">
        <f t="shared" si="0"/>
        <v>0.9212190146975655</v>
      </c>
    </row>
    <row r="8" spans="1:5" ht="13.5" customHeight="1">
      <c r="A8" s="11" t="s">
        <v>13</v>
      </c>
      <c r="B8" s="21">
        <f>SUM(B11:B17)</f>
        <v>26091.7</v>
      </c>
      <c r="C8" s="21">
        <f>SUM(C11:C17)</f>
        <v>28340.600000000006</v>
      </c>
      <c r="D8" s="21">
        <f>+B8/$B$4%</f>
        <v>44.98886990287244</v>
      </c>
      <c r="E8" s="21">
        <f t="shared" si="0"/>
        <v>45.02138232098264</v>
      </c>
    </row>
    <row r="9" spans="1:5" ht="22.5">
      <c r="A9" s="6" t="s">
        <v>20</v>
      </c>
      <c r="B9" s="21"/>
      <c r="C9" s="21"/>
      <c r="D9" s="30"/>
      <c r="E9" s="30"/>
    </row>
    <row r="10" spans="1:5" ht="12.75">
      <c r="A10" s="7" t="s">
        <v>362</v>
      </c>
      <c r="B10" s="5"/>
      <c r="C10" s="167"/>
      <c r="D10" s="30"/>
      <c r="E10" s="30"/>
    </row>
    <row r="11" spans="1:5" ht="14.25" customHeight="1">
      <c r="A11" s="37" t="s">
        <v>25</v>
      </c>
      <c r="B11" s="21">
        <v>18615.600000000002</v>
      </c>
      <c r="C11" s="21">
        <v>20183.300000000003</v>
      </c>
      <c r="D11" s="21">
        <f>+B11/$B$4%</f>
        <v>32.09813107478287</v>
      </c>
      <c r="E11" s="21">
        <f t="shared" si="0"/>
        <v>32.06283797093529</v>
      </c>
    </row>
    <row r="12" spans="1:5" ht="22.5">
      <c r="A12" s="18" t="s">
        <v>14</v>
      </c>
      <c r="B12" s="149"/>
      <c r="C12" s="149"/>
      <c r="D12" s="21"/>
      <c r="E12" s="21"/>
    </row>
    <row r="13" spans="1:5" ht="12.75">
      <c r="A13" s="7" t="s">
        <v>361</v>
      </c>
      <c r="B13" s="149">
        <v>5683.3</v>
      </c>
      <c r="C13" s="149">
        <v>6221.900000000001</v>
      </c>
      <c r="D13" s="21">
        <f>+B13/$B$4%</f>
        <v>9.799485825722162</v>
      </c>
      <c r="E13" s="21">
        <f t="shared" si="0"/>
        <v>9.884001702960482</v>
      </c>
    </row>
    <row r="14" spans="1:5" ht="33.75">
      <c r="A14" s="7" t="s">
        <v>1</v>
      </c>
      <c r="B14" s="30">
        <v>446.4</v>
      </c>
      <c r="C14" s="30">
        <v>464.90000000000003</v>
      </c>
      <c r="D14" s="30">
        <f>+B14/$B$4%</f>
        <v>0.7697095829187924</v>
      </c>
      <c r="E14" s="30">
        <f t="shared" si="0"/>
        <v>0.7385320226468326</v>
      </c>
    </row>
    <row r="15" spans="1:5" ht="22.5" customHeight="1">
      <c r="A15" s="15" t="s">
        <v>22</v>
      </c>
      <c r="B15" s="21">
        <v>374.59999999999997</v>
      </c>
      <c r="C15" s="21">
        <v>441.1</v>
      </c>
      <c r="D15" s="21">
        <f>+B15/$B$4%</f>
        <v>0.6459077279600798</v>
      </c>
      <c r="E15" s="21">
        <f t="shared" si="0"/>
        <v>0.7007237582050287</v>
      </c>
    </row>
    <row r="16" spans="1:5" ht="44.25" customHeight="1">
      <c r="A16" s="35" t="s">
        <v>23</v>
      </c>
      <c r="B16" s="21"/>
      <c r="C16" s="21"/>
      <c r="D16" s="30"/>
      <c r="E16" s="30"/>
    </row>
    <row r="17" spans="1:5" ht="33.75">
      <c r="A17" s="7" t="s">
        <v>2</v>
      </c>
      <c r="B17" s="30">
        <v>971.8</v>
      </c>
      <c r="C17" s="30">
        <v>1029.3999999999999</v>
      </c>
      <c r="D17" s="30">
        <f aca="true" t="shared" si="1" ref="D17:D26">+B17/$B$4%</f>
        <v>1.675635691488536</v>
      </c>
      <c r="E17" s="30">
        <f t="shared" si="0"/>
        <v>1.6352868662349955</v>
      </c>
    </row>
    <row r="18" spans="1:5" ht="32.25" customHeight="1">
      <c r="A18" s="12" t="s">
        <v>21</v>
      </c>
      <c r="B18" s="30">
        <v>1665.8</v>
      </c>
      <c r="C18" s="30">
        <v>1798.4</v>
      </c>
      <c r="D18" s="30">
        <f t="shared" si="1"/>
        <v>2.8722720054348665</v>
      </c>
      <c r="E18" s="30">
        <f t="shared" si="0"/>
        <v>2.856906839165549</v>
      </c>
    </row>
    <row r="19" spans="1:5" ht="33.75">
      <c r="A19" s="10" t="s">
        <v>3</v>
      </c>
      <c r="B19" s="31">
        <v>17155.5</v>
      </c>
      <c r="C19" s="31">
        <v>18403.9</v>
      </c>
      <c r="D19" s="31">
        <f t="shared" si="1"/>
        <v>29.580539313985987</v>
      </c>
      <c r="E19" s="31">
        <f t="shared" si="0"/>
        <v>29.236114200021603</v>
      </c>
    </row>
    <row r="20" spans="1:5" ht="12.75">
      <c r="A20" s="10" t="s">
        <v>363</v>
      </c>
      <c r="B20" s="31">
        <v>387.4</v>
      </c>
      <c r="C20" s="30">
        <v>1602.6</v>
      </c>
      <c r="D20" s="31">
        <f t="shared" si="1"/>
        <v>0.6679782536351706</v>
      </c>
      <c r="E20" s="31">
        <f t="shared" si="0"/>
        <v>2.545862377917431</v>
      </c>
    </row>
    <row r="21" spans="1:5" ht="12.75">
      <c r="A21" s="10" t="s">
        <v>365</v>
      </c>
      <c r="B21" s="31">
        <f>SUM(B22:B26)</f>
        <v>2793</v>
      </c>
      <c r="C21" s="31">
        <v>2888.5</v>
      </c>
      <c r="D21" s="31">
        <f t="shared" si="1"/>
        <v>4.815857672697552</v>
      </c>
      <c r="E21" s="31">
        <f t="shared" si="0"/>
        <v>4.58862066555254</v>
      </c>
    </row>
    <row r="22" spans="1:5" ht="12.75">
      <c r="A22" s="8" t="s">
        <v>360</v>
      </c>
      <c r="B22" s="30">
        <v>516.7</v>
      </c>
      <c r="C22" s="30">
        <v>444.00000000000006</v>
      </c>
      <c r="D22" s="30">
        <f t="shared" si="1"/>
        <v>0.8909250481499554</v>
      </c>
      <c r="E22" s="30">
        <f t="shared" si="0"/>
        <v>0.7053306475697865</v>
      </c>
    </row>
    <row r="23" spans="1:5" ht="33.75">
      <c r="A23" s="8" t="s">
        <v>4</v>
      </c>
      <c r="B23" s="30">
        <v>1360.8</v>
      </c>
      <c r="C23" s="30">
        <v>1635.1</v>
      </c>
      <c r="D23" s="30">
        <f t="shared" si="1"/>
        <v>2.346372760833093</v>
      </c>
      <c r="E23" s="30">
        <f t="shared" si="0"/>
        <v>2.597491310453508</v>
      </c>
    </row>
    <row r="24" spans="1:5" ht="12.75">
      <c r="A24" s="8" t="s">
        <v>364</v>
      </c>
      <c r="B24" s="36">
        <v>383.70000000000005</v>
      </c>
      <c r="C24" s="36">
        <v>370.80000000000007</v>
      </c>
      <c r="D24" s="36">
        <f t="shared" si="1"/>
        <v>0.6615984923072148</v>
      </c>
      <c r="E24" s="36">
        <f t="shared" si="0"/>
        <v>0.589046405673146</v>
      </c>
    </row>
    <row r="25" spans="1:5" ht="12.75">
      <c r="A25" s="9" t="s">
        <v>359</v>
      </c>
      <c r="B25" s="36">
        <v>150.5</v>
      </c>
      <c r="C25" s="36">
        <v>118</v>
      </c>
      <c r="D25" s="36">
        <f t="shared" si="1"/>
        <v>0.2595011026641538</v>
      </c>
      <c r="E25" s="36">
        <f t="shared" si="0"/>
        <v>0.18745273966944773</v>
      </c>
    </row>
    <row r="26" spans="1:5" ht="12.75">
      <c r="A26" s="8" t="s">
        <v>372</v>
      </c>
      <c r="B26" s="36">
        <v>381.29999999999995</v>
      </c>
      <c r="C26" s="36">
        <v>320.6</v>
      </c>
      <c r="D26" s="36">
        <f t="shared" si="1"/>
        <v>0.6574602687431351</v>
      </c>
      <c r="E26" s="36">
        <f t="shared" si="0"/>
        <v>0.5092995621866521</v>
      </c>
    </row>
    <row r="27" spans="1:9" s="26" customFormat="1" ht="36">
      <c r="A27" s="27" t="s">
        <v>19</v>
      </c>
      <c r="B27" s="32">
        <f>SUM(B28:B37)</f>
        <v>59608.9</v>
      </c>
      <c r="C27" s="32">
        <f>SUM(C28:C37)</f>
        <v>65975.6</v>
      </c>
      <c r="D27" s="32">
        <f>SUM(D28:D37)</f>
        <v>100</v>
      </c>
      <c r="E27" s="32">
        <f>SUM(E28:E37)</f>
        <v>100</v>
      </c>
      <c r="F27" s="25"/>
      <c r="G27" s="25"/>
      <c r="H27" s="25"/>
      <c r="I27" s="25"/>
    </row>
    <row r="28" spans="1:5" ht="33.75">
      <c r="A28" s="8" t="s">
        <v>5</v>
      </c>
      <c r="B28" s="30">
        <v>5551.7</v>
      </c>
      <c r="C28" s="30">
        <v>6183.9</v>
      </c>
      <c r="D28" s="30">
        <f aca="true" t="shared" si="2" ref="D28:D37">+B28/$B$27%</f>
        <v>9.313542105289645</v>
      </c>
      <c r="E28" s="30">
        <f>+C28/$C$27%</f>
        <v>9.373010628171626</v>
      </c>
    </row>
    <row r="29" spans="1:5" ht="12.75">
      <c r="A29" s="8" t="s">
        <v>366</v>
      </c>
      <c r="B29" s="30">
        <v>643.3000000000001</v>
      </c>
      <c r="C29" s="30">
        <v>611.2</v>
      </c>
      <c r="D29" s="30">
        <f t="shared" si="2"/>
        <v>1.0792012602144982</v>
      </c>
      <c r="E29" s="30">
        <f aca="true" t="shared" si="3" ref="E29:E37">+C29/$C$27%</f>
        <v>0.9264030944773521</v>
      </c>
    </row>
    <row r="30" spans="1:5" ht="33.75">
      <c r="A30" s="8" t="s">
        <v>6</v>
      </c>
      <c r="B30" s="30">
        <v>4376.200000000001</v>
      </c>
      <c r="C30" s="30">
        <v>4322.200000000001</v>
      </c>
      <c r="D30" s="30">
        <f t="shared" si="2"/>
        <v>7.341521148687529</v>
      </c>
      <c r="E30" s="30">
        <f t="shared" si="3"/>
        <v>6.551209841214025</v>
      </c>
    </row>
    <row r="31" spans="1:5" ht="33.75">
      <c r="A31" s="8" t="s">
        <v>7</v>
      </c>
      <c r="B31" s="30">
        <v>6615.700000000001</v>
      </c>
      <c r="C31" s="30">
        <v>7206.5</v>
      </c>
      <c r="D31" s="30">
        <f t="shared" si="2"/>
        <v>11.098510457331036</v>
      </c>
      <c r="E31" s="30">
        <f t="shared" si="3"/>
        <v>10.922977585652877</v>
      </c>
    </row>
    <row r="32" spans="1:5" ht="12.75">
      <c r="A32" s="8" t="s">
        <v>367</v>
      </c>
      <c r="B32" s="30">
        <v>115.39999999999999</v>
      </c>
      <c r="C32" s="30">
        <v>164.99999999999997</v>
      </c>
      <c r="D32" s="30">
        <f t="shared" si="2"/>
        <v>0.19359525171576725</v>
      </c>
      <c r="E32" s="30">
        <f t="shared" si="3"/>
        <v>0.25009245842402333</v>
      </c>
    </row>
    <row r="33" spans="1:5" ht="33.75">
      <c r="A33" s="8" t="s">
        <v>8</v>
      </c>
      <c r="B33" s="30">
        <v>1523.3999999999999</v>
      </c>
      <c r="C33" s="30">
        <v>1552.5</v>
      </c>
      <c r="D33" s="30">
        <f t="shared" si="2"/>
        <v>2.5556586348682826</v>
      </c>
      <c r="E33" s="30">
        <f t="shared" si="3"/>
        <v>2.3531426769896746</v>
      </c>
    </row>
    <row r="34" spans="1:5" ht="12.75">
      <c r="A34" s="8" t="s">
        <v>368</v>
      </c>
      <c r="B34" s="30">
        <v>7799</v>
      </c>
      <c r="C34" s="30">
        <v>8634.999999999998</v>
      </c>
      <c r="D34" s="30">
        <f t="shared" si="2"/>
        <v>13.08361670824323</v>
      </c>
      <c r="E34" s="30">
        <f t="shared" si="3"/>
        <v>13.088171990857221</v>
      </c>
    </row>
    <row r="35" spans="1:5" ht="33.75">
      <c r="A35" s="8" t="s">
        <v>9</v>
      </c>
      <c r="B35" s="30">
        <v>1519.1</v>
      </c>
      <c r="C35" s="30">
        <v>1839.6</v>
      </c>
      <c r="D35" s="30">
        <f t="shared" si="2"/>
        <v>2.5484449469793935</v>
      </c>
      <c r="E35" s="30">
        <f t="shared" si="3"/>
        <v>2.788303554647475</v>
      </c>
    </row>
    <row r="36" spans="1:5" ht="12.75">
      <c r="A36" s="8" t="s">
        <v>371</v>
      </c>
      <c r="B36" s="30">
        <v>10462.099999999999</v>
      </c>
      <c r="C36" s="30">
        <v>12121.200000000003</v>
      </c>
      <c r="D36" s="30">
        <f t="shared" si="2"/>
        <v>17.551238154034042</v>
      </c>
      <c r="E36" s="30">
        <f t="shared" si="3"/>
        <v>18.372246709389533</v>
      </c>
    </row>
    <row r="37" spans="1:5" ht="12.75">
      <c r="A37" s="8" t="s">
        <v>370</v>
      </c>
      <c r="B37" s="30">
        <v>21003</v>
      </c>
      <c r="C37" s="30">
        <v>23338.5</v>
      </c>
      <c r="D37" s="30">
        <f t="shared" si="2"/>
        <v>35.234671332636566</v>
      </c>
      <c r="E37" s="30">
        <f t="shared" si="3"/>
        <v>35.37444146017618</v>
      </c>
    </row>
    <row r="38" spans="1:9" s="26" customFormat="1" ht="13.5" customHeight="1">
      <c r="A38" s="24" t="s">
        <v>369</v>
      </c>
      <c r="B38" s="33">
        <f>+B4-B27</f>
        <v>-1613</v>
      </c>
      <c r="C38" s="33">
        <f>+C4-C27</f>
        <v>-3026.4000000000015</v>
      </c>
      <c r="D38" s="206" t="s">
        <v>10</v>
      </c>
      <c r="E38" s="206" t="s">
        <v>10</v>
      </c>
      <c r="F38" s="25"/>
      <c r="G38" s="25"/>
      <c r="H38" s="25"/>
      <c r="I38" s="25"/>
    </row>
    <row r="39" ht="12.75">
      <c r="C39" s="5"/>
    </row>
  </sheetData>
  <sheetProtection/>
  <mergeCells count="4">
    <mergeCell ref="B2:C2"/>
    <mergeCell ref="D2:E2"/>
    <mergeCell ref="A1:E1"/>
    <mergeCell ref="A2:A3"/>
  </mergeCells>
  <printOptions/>
  <pageMargins left="0.5118110236220472" right="0.4724409448818898" top="0.8661417322834646" bottom="0.5" header="0.5118110236220472" footer="0.31496062992125984"/>
  <pageSetup blackAndWhite="1" cellComments="atEn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48.00390625" style="0" customWidth="1"/>
    <col min="2" max="4" width="7.75390625" style="0" customWidth="1"/>
    <col min="5" max="7" width="7.125" style="0" customWidth="1"/>
  </cols>
  <sheetData>
    <row r="1" spans="1:7" ht="36.75" customHeight="1">
      <c r="A1" s="271" t="s">
        <v>194</v>
      </c>
      <c r="B1" s="271"/>
      <c r="C1" s="271"/>
      <c r="D1" s="271"/>
      <c r="E1" s="271"/>
      <c r="F1" s="271"/>
      <c r="G1" s="271"/>
    </row>
    <row r="2" spans="1:7" ht="70.5" customHeight="1">
      <c r="A2" s="267"/>
      <c r="B2" s="269" t="s">
        <v>195</v>
      </c>
      <c r="C2" s="263"/>
      <c r="D2" s="272"/>
      <c r="E2" s="269" t="s">
        <v>196</v>
      </c>
      <c r="F2" s="263"/>
      <c r="G2" s="263"/>
    </row>
    <row r="3" spans="1:8" ht="12.75">
      <c r="A3" s="268"/>
      <c r="B3" s="93">
        <v>2015</v>
      </c>
      <c r="C3" s="93">
        <v>2018</v>
      </c>
      <c r="D3" s="188">
        <v>2019</v>
      </c>
      <c r="E3" s="175">
        <v>2015</v>
      </c>
      <c r="F3" s="175">
        <v>2018</v>
      </c>
      <c r="G3" s="188">
        <v>2019</v>
      </c>
      <c r="H3" s="191"/>
    </row>
    <row r="4" spans="1:7" ht="12.75">
      <c r="A4" s="39" t="s">
        <v>197</v>
      </c>
      <c r="B4" s="118">
        <v>282253.4</v>
      </c>
      <c r="C4" s="118">
        <v>356663.5</v>
      </c>
      <c r="D4" s="118">
        <v>397910.6</v>
      </c>
      <c r="E4" s="118">
        <v>3453.5</v>
      </c>
      <c r="F4" s="118">
        <v>23081.9</v>
      </c>
      <c r="G4" s="118">
        <v>26247.4</v>
      </c>
    </row>
    <row r="5" spans="1:7" ht="12.75">
      <c r="A5" s="98" t="s">
        <v>170</v>
      </c>
      <c r="B5" s="168">
        <v>11835.5</v>
      </c>
      <c r="C5" s="168">
        <v>17215.6</v>
      </c>
      <c r="D5" s="168">
        <v>17501.7</v>
      </c>
      <c r="E5" s="168">
        <v>128.4</v>
      </c>
      <c r="F5" s="168">
        <v>1630.3</v>
      </c>
      <c r="G5" s="231">
        <v>1638.9</v>
      </c>
    </row>
    <row r="6" spans="1:7" ht="22.5">
      <c r="A6" s="41" t="s">
        <v>171</v>
      </c>
      <c r="B6" s="168"/>
      <c r="C6" s="168"/>
      <c r="D6" s="168"/>
      <c r="E6" s="168"/>
      <c r="F6" s="189"/>
      <c r="G6" s="231"/>
    </row>
    <row r="7" spans="1:7" ht="12.75">
      <c r="A7" s="98" t="s">
        <v>172</v>
      </c>
      <c r="B7" s="168">
        <v>43130.3</v>
      </c>
      <c r="C7" s="168">
        <v>52960.7</v>
      </c>
      <c r="D7" s="168">
        <v>57061.9</v>
      </c>
      <c r="E7" s="168">
        <v>827.5</v>
      </c>
      <c r="F7" s="168">
        <v>2530.7</v>
      </c>
      <c r="G7" s="231">
        <v>2985.4</v>
      </c>
    </row>
    <row r="8" spans="1:7" ht="22.5">
      <c r="A8" s="41" t="s">
        <v>173</v>
      </c>
      <c r="B8" s="168"/>
      <c r="C8" s="168"/>
      <c r="D8" s="168"/>
      <c r="E8" s="168"/>
      <c r="F8" s="189"/>
      <c r="G8" s="231"/>
    </row>
    <row r="9" spans="1:7" ht="22.5">
      <c r="A9" s="98" t="s">
        <v>174</v>
      </c>
      <c r="B9" s="168">
        <v>23240.9</v>
      </c>
      <c r="C9" s="168">
        <v>22446.1</v>
      </c>
      <c r="D9" s="168">
        <v>22622.2</v>
      </c>
      <c r="E9" s="168">
        <v>-3612.6</v>
      </c>
      <c r="F9" s="168">
        <v>1260.5</v>
      </c>
      <c r="G9" s="231">
        <v>933.7</v>
      </c>
    </row>
    <row r="10" spans="1:7" ht="33.75">
      <c r="A10" s="41" t="s">
        <v>175</v>
      </c>
      <c r="B10" s="168"/>
      <c r="C10" s="168"/>
      <c r="D10" s="168"/>
      <c r="E10" s="168"/>
      <c r="F10" s="189"/>
      <c r="G10" s="231"/>
    </row>
    <row r="11" spans="1:7" ht="22.5">
      <c r="A11" s="98" t="s">
        <v>176</v>
      </c>
      <c r="B11" s="168">
        <v>2343.6</v>
      </c>
      <c r="C11" s="168">
        <v>3194.3</v>
      </c>
      <c r="D11" s="168">
        <v>3151.3</v>
      </c>
      <c r="E11" s="168">
        <v>-210.7</v>
      </c>
      <c r="F11" s="168">
        <v>97</v>
      </c>
      <c r="G11" s="231">
        <v>69.3</v>
      </c>
    </row>
    <row r="12" spans="1:7" ht="45">
      <c r="A12" s="41" t="s">
        <v>177</v>
      </c>
      <c r="B12" s="168"/>
      <c r="C12" s="168"/>
      <c r="D12" s="168"/>
      <c r="E12" s="225"/>
      <c r="F12" s="189"/>
      <c r="G12" s="231"/>
    </row>
    <row r="13" spans="1:7" ht="12.75">
      <c r="A13" s="98" t="s">
        <v>198</v>
      </c>
      <c r="B13" s="168">
        <v>15056</v>
      </c>
      <c r="C13" s="168">
        <v>18648.7</v>
      </c>
      <c r="D13" s="168">
        <v>22021.5</v>
      </c>
      <c r="E13" s="168">
        <v>1078.6</v>
      </c>
      <c r="F13" s="168">
        <v>2533</v>
      </c>
      <c r="G13" s="231">
        <v>2470.6</v>
      </c>
    </row>
    <row r="14" spans="1:7" ht="22.5">
      <c r="A14" s="98" t="s">
        <v>180</v>
      </c>
      <c r="B14" s="168">
        <v>127836</v>
      </c>
      <c r="C14" s="168">
        <v>167693.2</v>
      </c>
      <c r="D14" s="168">
        <v>191808.3</v>
      </c>
      <c r="E14" s="168">
        <v>3470.8</v>
      </c>
      <c r="F14" s="168">
        <v>8039.4</v>
      </c>
      <c r="G14" s="231">
        <v>9508.9</v>
      </c>
    </row>
    <row r="15" spans="1:7" ht="56.25">
      <c r="A15" s="41" t="s">
        <v>181</v>
      </c>
      <c r="B15" s="173"/>
      <c r="C15" s="168"/>
      <c r="D15" s="168"/>
      <c r="E15" s="168"/>
      <c r="F15" s="189"/>
      <c r="G15" s="231"/>
    </row>
    <row r="16" spans="1:7" ht="12.75">
      <c r="A16" s="98" t="s">
        <v>182</v>
      </c>
      <c r="B16" s="168">
        <v>16284.2</v>
      </c>
      <c r="C16" s="168">
        <v>20426.2</v>
      </c>
      <c r="D16" s="168">
        <v>21838.2</v>
      </c>
      <c r="E16" s="168">
        <v>412.5</v>
      </c>
      <c r="F16" s="168">
        <v>692</v>
      </c>
      <c r="G16" s="231">
        <v>741.3</v>
      </c>
    </row>
    <row r="17" spans="1:7" ht="22.5">
      <c r="A17" s="41" t="s">
        <v>183</v>
      </c>
      <c r="B17" s="168"/>
      <c r="C17" s="168"/>
      <c r="D17" s="168"/>
      <c r="E17" s="168"/>
      <c r="F17" s="189"/>
      <c r="G17" s="231"/>
    </row>
    <row r="18" spans="1:7" ht="12.75">
      <c r="A18" s="98" t="s">
        <v>184</v>
      </c>
      <c r="B18" s="168">
        <v>2489.3</v>
      </c>
      <c r="C18" s="168">
        <v>3671.2</v>
      </c>
      <c r="D18" s="168">
        <v>4632.8</v>
      </c>
      <c r="E18" s="168">
        <v>-118.9</v>
      </c>
      <c r="F18" s="168">
        <v>208.1</v>
      </c>
      <c r="G18" s="231">
        <v>459</v>
      </c>
    </row>
    <row r="19" spans="1:7" ht="22.5" customHeight="1">
      <c r="A19" s="41" t="s">
        <v>185</v>
      </c>
      <c r="B19" s="173"/>
      <c r="C19" s="168"/>
      <c r="D19" s="168"/>
      <c r="E19" s="225"/>
      <c r="F19" s="189"/>
      <c r="G19" s="231"/>
    </row>
    <row r="20" spans="1:7" ht="12.75">
      <c r="A20" s="98" t="s">
        <v>186</v>
      </c>
      <c r="B20" s="168">
        <v>11686.6</v>
      </c>
      <c r="C20" s="168">
        <v>12926.3</v>
      </c>
      <c r="D20" s="168">
        <v>14150.2</v>
      </c>
      <c r="E20" s="168">
        <v>596.1</v>
      </c>
      <c r="F20" s="168">
        <v>1535.9</v>
      </c>
      <c r="G20" s="231">
        <v>1635.1</v>
      </c>
    </row>
    <row r="21" spans="1:7" ht="22.5">
      <c r="A21" s="41" t="s">
        <v>199</v>
      </c>
      <c r="B21" s="168"/>
      <c r="C21" s="168"/>
      <c r="D21" s="168"/>
      <c r="E21" s="168"/>
      <c r="F21" s="189"/>
      <c r="G21" s="231"/>
    </row>
    <row r="22" spans="1:7" ht="12.75">
      <c r="A22" s="98" t="s">
        <v>188</v>
      </c>
      <c r="B22" s="168">
        <v>3797.4</v>
      </c>
      <c r="C22" s="168">
        <v>4994.7</v>
      </c>
      <c r="D22" s="168">
        <v>5373.9</v>
      </c>
      <c r="E22" s="168">
        <v>-605.9</v>
      </c>
      <c r="F22" s="168">
        <v>1551.7</v>
      </c>
      <c r="G22" s="231">
        <v>1594.3</v>
      </c>
    </row>
    <row r="23" spans="1:7" ht="22.5">
      <c r="A23" s="41" t="s">
        <v>189</v>
      </c>
      <c r="B23" s="173"/>
      <c r="C23" s="173"/>
      <c r="D23" s="173"/>
      <c r="E23" s="225"/>
      <c r="F23" s="168"/>
      <c r="G23" s="231"/>
    </row>
    <row r="24" spans="1:7" ht="12.75">
      <c r="A24" s="98" t="s">
        <v>190</v>
      </c>
      <c r="B24" s="168">
        <v>3743.2</v>
      </c>
      <c r="C24" s="168">
        <v>4516.3</v>
      </c>
      <c r="D24" s="168">
        <v>4561.5</v>
      </c>
      <c r="E24" s="168">
        <v>535.3</v>
      </c>
      <c r="F24" s="168">
        <v>879</v>
      </c>
      <c r="G24" s="231">
        <v>909</v>
      </c>
    </row>
    <row r="25" spans="1:7" ht="22.5" customHeight="1">
      <c r="A25" s="41" t="s">
        <v>191</v>
      </c>
      <c r="B25" s="168"/>
      <c r="C25" s="168"/>
      <c r="D25" s="168"/>
      <c r="E25" s="168"/>
      <c r="F25" s="189"/>
      <c r="G25" s="231"/>
    </row>
    <row r="26" spans="1:7" ht="12.75">
      <c r="A26" s="98" t="s">
        <v>192</v>
      </c>
      <c r="B26" s="168">
        <v>20810.4</v>
      </c>
      <c r="C26" s="168">
        <v>27970.2</v>
      </c>
      <c r="D26" s="168">
        <v>33187.1</v>
      </c>
      <c r="E26" s="173">
        <v>952.4</v>
      </c>
      <c r="F26" s="168">
        <v>2124.3</v>
      </c>
      <c r="G26" s="231">
        <v>3301.9</v>
      </c>
    </row>
    <row r="27" spans="1:7" ht="22.5">
      <c r="A27" s="102" t="s">
        <v>193</v>
      </c>
      <c r="B27" s="128"/>
      <c r="C27" s="128"/>
      <c r="D27" s="128"/>
      <c r="E27" s="121"/>
      <c r="F27" s="190"/>
      <c r="G27" s="180"/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27.375" style="0" customWidth="1"/>
    <col min="2" max="11" width="7.625" style="0" customWidth="1"/>
  </cols>
  <sheetData>
    <row r="1" spans="1:11" ht="36.75" customHeight="1">
      <c r="A1" s="260" t="s">
        <v>200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1.25" customHeight="1">
      <c r="A2" s="265" t="s">
        <v>201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95"/>
      <c r="B3" s="93">
        <v>2011</v>
      </c>
      <c r="C3" s="200">
        <v>2012</v>
      </c>
      <c r="D3" s="200">
        <v>2013</v>
      </c>
      <c r="E3" s="200">
        <v>2014</v>
      </c>
      <c r="F3" s="200">
        <v>2015</v>
      </c>
      <c r="G3" s="95">
        <v>2016</v>
      </c>
      <c r="H3" s="72">
        <v>2017</v>
      </c>
      <c r="I3" s="72">
        <v>2018</v>
      </c>
      <c r="J3" s="72">
        <v>2019</v>
      </c>
      <c r="K3" s="177">
        <v>2020</v>
      </c>
    </row>
    <row r="4" spans="1:11" ht="12.75">
      <c r="A4" s="39" t="s">
        <v>202</v>
      </c>
      <c r="B4" s="20">
        <v>139594.4</v>
      </c>
      <c r="C4" s="20">
        <v>154439.4</v>
      </c>
      <c r="D4" s="20">
        <v>172429.726004</v>
      </c>
      <c r="E4" s="20">
        <v>201639.82509</v>
      </c>
      <c r="F4" s="20">
        <v>217158</v>
      </c>
      <c r="G4" s="20">
        <v>234253.4</v>
      </c>
      <c r="H4" s="20">
        <v>243698.7</v>
      </c>
      <c r="I4" s="20">
        <v>249252.9</v>
      </c>
      <c r="J4" s="20">
        <v>273915.1</v>
      </c>
      <c r="K4" s="232">
        <v>282073</v>
      </c>
    </row>
    <row r="5" spans="1:11" ht="22.5">
      <c r="A5" s="66" t="s">
        <v>203</v>
      </c>
      <c r="B5" s="20"/>
      <c r="C5" s="20"/>
      <c r="D5" s="20"/>
      <c r="E5" s="20"/>
      <c r="F5" s="20"/>
      <c r="G5" s="20"/>
      <c r="H5" s="20"/>
      <c r="I5" s="108"/>
      <c r="J5" s="108"/>
      <c r="K5" s="231"/>
    </row>
    <row r="6" spans="1:11" ht="12.75">
      <c r="A6" s="98" t="s">
        <v>204</v>
      </c>
      <c r="B6" s="21">
        <v>53715.6</v>
      </c>
      <c r="C6" s="21">
        <v>57206.5</v>
      </c>
      <c r="D6" s="21">
        <v>65035.515578</v>
      </c>
      <c r="E6" s="21">
        <v>76937.053927</v>
      </c>
      <c r="F6" s="21">
        <v>82898.4</v>
      </c>
      <c r="G6" s="21">
        <v>92449.8</v>
      </c>
      <c r="H6" s="21">
        <v>95823.9</v>
      </c>
      <c r="I6" s="21">
        <v>93438.6</v>
      </c>
      <c r="J6" s="21">
        <v>100876.4</v>
      </c>
      <c r="K6" s="231">
        <v>110427.2</v>
      </c>
    </row>
    <row r="7" spans="1:11" ht="22.5">
      <c r="A7" s="41" t="s">
        <v>205</v>
      </c>
      <c r="B7" s="21"/>
      <c r="C7" s="21"/>
      <c r="D7" s="21"/>
      <c r="E7" s="21"/>
      <c r="F7" s="21"/>
      <c r="G7" s="21"/>
      <c r="H7" s="21"/>
      <c r="I7" s="21"/>
      <c r="J7" s="21"/>
      <c r="K7" s="231"/>
    </row>
    <row r="8" spans="1:11" ht="12.75">
      <c r="A8" s="98" t="s">
        <v>206</v>
      </c>
      <c r="B8" s="21">
        <v>85878.8</v>
      </c>
      <c r="C8" s="21">
        <v>97232.9</v>
      </c>
      <c r="D8" s="21">
        <v>107394.210426</v>
      </c>
      <c r="E8" s="21">
        <v>124702.771163</v>
      </c>
      <c r="F8" s="21">
        <v>134259.6</v>
      </c>
      <c r="G8" s="21">
        <v>141803.6</v>
      </c>
      <c r="H8" s="21">
        <v>147874.8</v>
      </c>
      <c r="I8" s="21">
        <v>155814.3</v>
      </c>
      <c r="J8" s="21">
        <v>173038.7</v>
      </c>
      <c r="K8" s="231">
        <v>171645.8</v>
      </c>
    </row>
    <row r="9" spans="1:11" ht="22.5" customHeight="1">
      <c r="A9" s="41" t="s">
        <v>207</v>
      </c>
      <c r="B9" s="21"/>
      <c r="C9" s="21"/>
      <c r="D9" s="21"/>
      <c r="E9" s="21"/>
      <c r="F9" s="21"/>
      <c r="G9" s="21"/>
      <c r="H9" s="21"/>
      <c r="I9" s="21"/>
      <c r="J9" s="21"/>
      <c r="K9" s="231"/>
    </row>
    <row r="10" spans="1:11" ht="12.75">
      <c r="A10" s="60" t="s">
        <v>208</v>
      </c>
      <c r="B10" s="21">
        <v>21508.9</v>
      </c>
      <c r="C10" s="21">
        <v>24861.2</v>
      </c>
      <c r="D10" s="21">
        <v>27525.2</v>
      </c>
      <c r="E10" s="21">
        <v>31045.840502</v>
      </c>
      <c r="F10" s="21">
        <v>28162</v>
      </c>
      <c r="G10" s="21">
        <v>27823.7</v>
      </c>
      <c r="H10" s="21">
        <v>27642.9</v>
      </c>
      <c r="I10" s="21">
        <v>28627.2</v>
      </c>
      <c r="J10" s="21">
        <v>30127</v>
      </c>
      <c r="K10" s="231">
        <v>30173.3</v>
      </c>
    </row>
    <row r="11" spans="1:11" ht="22.5">
      <c r="A11" s="67" t="s">
        <v>209</v>
      </c>
      <c r="B11" s="21"/>
      <c r="C11" s="21"/>
      <c r="D11" s="21"/>
      <c r="E11" s="21"/>
      <c r="F11" s="21"/>
      <c r="G11" s="21"/>
      <c r="H11" s="21"/>
      <c r="I11" s="21"/>
      <c r="J11" s="21"/>
      <c r="K11" s="231"/>
    </row>
    <row r="12" spans="1:11" ht="12.75">
      <c r="A12" s="60" t="s">
        <v>210</v>
      </c>
      <c r="B12" s="21">
        <v>42510.6</v>
      </c>
      <c r="C12" s="21">
        <v>48783.7</v>
      </c>
      <c r="D12" s="21">
        <v>54828.1892</v>
      </c>
      <c r="E12" s="21">
        <v>64302.010582</v>
      </c>
      <c r="F12" s="21">
        <v>80447.3</v>
      </c>
      <c r="G12" s="21">
        <v>87788.6</v>
      </c>
      <c r="H12" s="21">
        <v>90158.7</v>
      </c>
      <c r="I12" s="21">
        <v>93675.3</v>
      </c>
      <c r="J12" s="21">
        <v>107024.8</v>
      </c>
      <c r="K12" s="231">
        <v>104494.2</v>
      </c>
    </row>
    <row r="13" spans="1:11" ht="22.5">
      <c r="A13" s="67" t="s">
        <v>211</v>
      </c>
      <c r="B13" s="21"/>
      <c r="C13" s="21"/>
      <c r="D13" s="21"/>
      <c r="E13" s="21"/>
      <c r="F13" s="21"/>
      <c r="G13" s="21"/>
      <c r="H13" s="21"/>
      <c r="I13" s="21"/>
      <c r="J13" s="21"/>
      <c r="K13" s="231"/>
    </row>
    <row r="14" spans="1:11" ht="12.75">
      <c r="A14" s="60" t="s">
        <v>212</v>
      </c>
      <c r="B14" s="21">
        <v>21859.3</v>
      </c>
      <c r="C14" s="21">
        <v>23588</v>
      </c>
      <c r="D14" s="21">
        <v>25040.8</v>
      </c>
      <c r="E14" s="21">
        <v>29354.920079</v>
      </c>
      <c r="F14" s="21">
        <v>25650.3</v>
      </c>
      <c r="G14" s="21">
        <v>26191.3</v>
      </c>
      <c r="H14" s="21">
        <v>30073.2</v>
      </c>
      <c r="I14" s="21">
        <v>33511.8</v>
      </c>
      <c r="J14" s="21">
        <v>35886.899999999994</v>
      </c>
      <c r="K14" s="231">
        <v>36978.3</v>
      </c>
    </row>
    <row r="15" spans="1:11" ht="22.5">
      <c r="A15" s="67" t="s">
        <v>213</v>
      </c>
      <c r="B15" s="21"/>
      <c r="C15" s="21"/>
      <c r="D15" s="21"/>
      <c r="E15" s="21"/>
      <c r="F15" s="21"/>
      <c r="G15" s="21"/>
      <c r="H15" s="21"/>
      <c r="I15" s="21"/>
      <c r="J15" s="109"/>
      <c r="K15" s="231"/>
    </row>
    <row r="16" spans="1:11" ht="12.75">
      <c r="A16" s="110" t="s">
        <v>214</v>
      </c>
      <c r="B16" s="21"/>
      <c r="C16" s="21"/>
      <c r="D16" s="21"/>
      <c r="E16" s="21"/>
      <c r="F16" s="21"/>
      <c r="G16" s="21"/>
      <c r="H16" s="21"/>
      <c r="I16" s="21"/>
      <c r="J16" s="109"/>
      <c r="K16" s="231"/>
    </row>
    <row r="17" spans="1:11" ht="22.5">
      <c r="A17" s="111" t="s">
        <v>215</v>
      </c>
      <c r="B17" s="21"/>
      <c r="C17" s="21"/>
      <c r="D17" s="21"/>
      <c r="E17" s="21"/>
      <c r="F17" s="21"/>
      <c r="G17" s="21"/>
      <c r="H17" s="21"/>
      <c r="I17" s="21"/>
      <c r="J17" s="109"/>
      <c r="K17" s="231"/>
    </row>
    <row r="18" spans="1:11" ht="12.75">
      <c r="A18" s="112" t="s">
        <v>216</v>
      </c>
      <c r="B18" s="21">
        <v>1065.7</v>
      </c>
      <c r="C18" s="21">
        <v>1130.5</v>
      </c>
      <c r="D18" s="21">
        <v>1258.8</v>
      </c>
      <c r="E18" s="21">
        <v>1371.629512</v>
      </c>
      <c r="F18" s="21">
        <v>1538.2</v>
      </c>
      <c r="G18" s="21" t="s">
        <v>217</v>
      </c>
      <c r="H18" s="21" t="s">
        <v>342</v>
      </c>
      <c r="I18" s="21" t="s">
        <v>343</v>
      </c>
      <c r="J18" s="21" t="s">
        <v>344</v>
      </c>
      <c r="K18" s="233" t="s">
        <v>382</v>
      </c>
    </row>
    <row r="19" spans="1:11" ht="22.5">
      <c r="A19" s="113" t="s">
        <v>218</v>
      </c>
      <c r="B19" s="21"/>
      <c r="C19" s="21"/>
      <c r="D19" s="21"/>
      <c r="E19" s="21"/>
      <c r="F19" s="21"/>
      <c r="G19" s="21"/>
      <c r="H19" s="21"/>
      <c r="I19" s="21"/>
      <c r="J19" s="21"/>
      <c r="K19" s="231"/>
    </row>
    <row r="20" spans="1:11" ht="12.75">
      <c r="A20" s="112" t="s">
        <v>219</v>
      </c>
      <c r="B20" s="21">
        <v>528.6</v>
      </c>
      <c r="C20" s="21">
        <v>592.2</v>
      </c>
      <c r="D20" s="21">
        <v>612.6</v>
      </c>
      <c r="E20" s="21">
        <v>622.543265</v>
      </c>
      <c r="F20" s="21">
        <v>709.7</v>
      </c>
      <c r="G20" s="21">
        <v>733.3</v>
      </c>
      <c r="H20" s="21">
        <v>792.4</v>
      </c>
      <c r="I20" s="21">
        <v>932</v>
      </c>
      <c r="J20" s="21">
        <v>888.3</v>
      </c>
      <c r="K20" s="231">
        <v>1042.5</v>
      </c>
    </row>
    <row r="21" spans="1:11" ht="22.5">
      <c r="A21" s="113" t="s">
        <v>220</v>
      </c>
      <c r="B21" s="21"/>
      <c r="C21" s="21"/>
      <c r="D21" s="21"/>
      <c r="E21" s="21"/>
      <c r="F21" s="21"/>
      <c r="G21" s="21"/>
      <c r="H21" s="21"/>
      <c r="I21" s="21"/>
      <c r="J21" s="21"/>
      <c r="K21" s="231"/>
    </row>
    <row r="22" spans="1:11" ht="12.75">
      <c r="A22" s="112" t="s">
        <v>221</v>
      </c>
      <c r="B22" s="21">
        <v>738.3</v>
      </c>
      <c r="C22" s="21">
        <v>835.9</v>
      </c>
      <c r="D22" s="21">
        <v>1153.7</v>
      </c>
      <c r="E22" s="21">
        <v>1367.868311</v>
      </c>
      <c r="F22" s="21">
        <v>1611</v>
      </c>
      <c r="G22" s="21">
        <v>1964.5</v>
      </c>
      <c r="H22" s="21">
        <v>2411.5</v>
      </c>
      <c r="I22" s="21">
        <v>2952.2</v>
      </c>
      <c r="J22" s="21">
        <v>2747</v>
      </c>
      <c r="K22" s="231">
        <v>2923.5</v>
      </c>
    </row>
    <row r="23" spans="1:11" ht="22.5">
      <c r="A23" s="113" t="s">
        <v>222</v>
      </c>
      <c r="B23" s="21"/>
      <c r="C23" s="21"/>
      <c r="D23" s="21"/>
      <c r="E23" s="21"/>
      <c r="F23" s="21"/>
      <c r="G23" s="21"/>
      <c r="H23" s="21"/>
      <c r="I23" s="21"/>
      <c r="J23" s="21"/>
      <c r="K23" s="231"/>
    </row>
    <row r="24" spans="1:11" ht="12.75">
      <c r="A24" s="112" t="s">
        <v>223</v>
      </c>
      <c r="B24" s="21">
        <v>19526.7</v>
      </c>
      <c r="C24" s="21">
        <v>21029.4</v>
      </c>
      <c r="D24" s="21">
        <v>22015.7</v>
      </c>
      <c r="E24" s="21">
        <v>25992.878991</v>
      </c>
      <c r="F24" s="21">
        <v>21791.4</v>
      </c>
      <c r="G24" s="21">
        <v>18823.7</v>
      </c>
      <c r="H24" s="21">
        <v>21569.6</v>
      </c>
      <c r="I24" s="21">
        <v>23568.7</v>
      </c>
      <c r="J24" s="21">
        <v>25645.2</v>
      </c>
      <c r="K24" s="231">
        <v>25966.5</v>
      </c>
    </row>
    <row r="25" spans="1:11" ht="33.75">
      <c r="A25" s="114" t="s">
        <v>224</v>
      </c>
      <c r="B25" s="69"/>
      <c r="C25" s="69"/>
      <c r="D25" s="69"/>
      <c r="E25" s="69"/>
      <c r="F25" s="69"/>
      <c r="G25" s="69"/>
      <c r="H25" s="69"/>
      <c r="I25" s="115"/>
      <c r="J25" s="92"/>
      <c r="K25" s="180"/>
    </row>
    <row r="26" spans="1:11" ht="25.5" customHeight="1">
      <c r="A26" s="273" t="s">
        <v>225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sheetProtection/>
  <mergeCells count="3">
    <mergeCell ref="A1:K1"/>
    <mergeCell ref="A2:K2"/>
    <mergeCell ref="A26:K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57.625" style="0" customWidth="1"/>
    <col min="2" max="6" width="7.625" style="0" customWidth="1"/>
  </cols>
  <sheetData>
    <row r="1" spans="1:6" ht="36.75" customHeight="1">
      <c r="A1" s="260" t="s">
        <v>226</v>
      </c>
      <c r="B1" s="260"/>
      <c r="C1" s="260"/>
      <c r="D1" s="260"/>
      <c r="E1" s="260"/>
      <c r="F1" s="260"/>
    </row>
    <row r="2" spans="1:6" ht="12.75">
      <c r="A2" s="265" t="s">
        <v>227</v>
      </c>
      <c r="B2" s="265"/>
      <c r="C2" s="265"/>
      <c r="D2" s="265"/>
      <c r="E2" s="265"/>
      <c r="F2" s="265"/>
    </row>
    <row r="3" spans="1:6" ht="12.75">
      <c r="A3" s="116"/>
      <c r="B3" s="72">
        <v>2016</v>
      </c>
      <c r="C3" s="72">
        <v>2017</v>
      </c>
      <c r="D3" s="72">
        <v>2018</v>
      </c>
      <c r="E3" s="226">
        <v>2019</v>
      </c>
      <c r="F3" s="177">
        <v>2020</v>
      </c>
    </row>
    <row r="4" spans="1:6" ht="12.75">
      <c r="A4" s="117" t="s">
        <v>228</v>
      </c>
      <c r="B4" s="118">
        <v>234253.4</v>
      </c>
      <c r="C4" s="118">
        <v>243698.7</v>
      </c>
      <c r="D4" s="118">
        <v>249252.9</v>
      </c>
      <c r="E4" s="118">
        <v>273915.1</v>
      </c>
      <c r="F4" s="234">
        <v>282073</v>
      </c>
    </row>
    <row r="5" spans="1:6" ht="12.75">
      <c r="A5" s="98" t="s">
        <v>170</v>
      </c>
      <c r="B5" s="120">
        <v>13939.3</v>
      </c>
      <c r="C5" s="120">
        <v>13588.1</v>
      </c>
      <c r="D5" s="120">
        <v>15105.8</v>
      </c>
      <c r="E5" s="120">
        <v>18905</v>
      </c>
      <c r="F5" s="231">
        <v>20726.7</v>
      </c>
    </row>
    <row r="6" spans="1:6" ht="22.5">
      <c r="A6" s="41" t="s">
        <v>229</v>
      </c>
      <c r="B6" s="120"/>
      <c r="C6" s="120"/>
      <c r="D6" s="3"/>
      <c r="E6" s="3"/>
      <c r="F6" s="231"/>
    </row>
    <row r="7" spans="1:6" ht="12.75">
      <c r="A7" s="98" t="s">
        <v>172</v>
      </c>
      <c r="B7" s="120">
        <v>33080.1</v>
      </c>
      <c r="C7" s="120">
        <v>33544.3</v>
      </c>
      <c r="D7" s="120">
        <v>36833.6</v>
      </c>
      <c r="E7" s="120">
        <v>38467.3</v>
      </c>
      <c r="F7" s="231">
        <v>38625.8</v>
      </c>
    </row>
    <row r="8" spans="1:6" ht="22.5">
      <c r="A8" s="41" t="s">
        <v>230</v>
      </c>
      <c r="B8" s="120"/>
      <c r="C8" s="120"/>
      <c r="D8" s="3"/>
      <c r="E8" s="3"/>
      <c r="F8" s="231"/>
    </row>
    <row r="9" spans="1:6" ht="22.5">
      <c r="A9" s="98" t="s">
        <v>174</v>
      </c>
      <c r="B9" s="120">
        <v>25908.9</v>
      </c>
      <c r="C9" s="120">
        <v>26152.8</v>
      </c>
      <c r="D9" s="120">
        <v>23737.6</v>
      </c>
      <c r="E9" s="120">
        <v>23429.7</v>
      </c>
      <c r="F9" s="231">
        <v>23072.3</v>
      </c>
    </row>
    <row r="10" spans="1:6" ht="33.75">
      <c r="A10" s="41" t="s">
        <v>175</v>
      </c>
      <c r="B10" s="120"/>
      <c r="C10" s="120"/>
      <c r="D10" s="3"/>
      <c r="E10" s="3"/>
      <c r="F10" s="231"/>
    </row>
    <row r="11" spans="1:6" ht="12.75">
      <c r="A11" s="98" t="s">
        <v>231</v>
      </c>
      <c r="B11" s="120">
        <v>17736.4</v>
      </c>
      <c r="C11" s="120">
        <v>19452.7</v>
      </c>
      <c r="D11" s="120">
        <v>19033.6</v>
      </c>
      <c r="E11" s="120">
        <v>21703.7</v>
      </c>
      <c r="F11" s="231">
        <v>24400</v>
      </c>
    </row>
    <row r="12" spans="1:6" ht="22.5">
      <c r="A12" s="98" t="s">
        <v>232</v>
      </c>
      <c r="B12" s="120">
        <v>68945.8</v>
      </c>
      <c r="C12" s="120">
        <v>71191.3</v>
      </c>
      <c r="D12" s="120">
        <v>72820.3</v>
      </c>
      <c r="E12" s="120">
        <v>82947.6</v>
      </c>
      <c r="F12" s="231">
        <v>82563.4</v>
      </c>
    </row>
    <row r="13" spans="1:6" ht="45">
      <c r="A13" s="41" t="s">
        <v>233</v>
      </c>
      <c r="B13" s="120"/>
      <c r="C13" s="120"/>
      <c r="D13" s="3"/>
      <c r="E13" s="3"/>
      <c r="F13" s="231"/>
    </row>
    <row r="14" spans="1:6" ht="12.75" customHeight="1">
      <c r="A14" s="98" t="s">
        <v>357</v>
      </c>
      <c r="B14" s="120">
        <v>11635.1</v>
      </c>
      <c r="C14" s="120">
        <v>13774.8</v>
      </c>
      <c r="D14" s="120">
        <v>13615</v>
      </c>
      <c r="E14" s="120">
        <v>15277.3</v>
      </c>
      <c r="F14" s="231">
        <v>12985.4</v>
      </c>
    </row>
    <row r="15" spans="1:6" ht="12.75">
      <c r="A15" s="98" t="s">
        <v>186</v>
      </c>
      <c r="B15" s="120">
        <v>8638.3</v>
      </c>
      <c r="C15" s="120">
        <v>9457.8</v>
      </c>
      <c r="D15" s="120">
        <v>8839.2</v>
      </c>
      <c r="E15" s="120">
        <v>8951.8</v>
      </c>
      <c r="F15" s="231">
        <v>9390.9</v>
      </c>
    </row>
    <row r="16" spans="1:6" ht="22.5">
      <c r="A16" s="41" t="s">
        <v>187</v>
      </c>
      <c r="B16" s="120"/>
      <c r="C16" s="120"/>
      <c r="D16" s="3"/>
      <c r="E16" s="3"/>
      <c r="F16" s="231"/>
    </row>
    <row r="17" spans="1:6" ht="12.75">
      <c r="A17" s="98" t="s">
        <v>188</v>
      </c>
      <c r="B17" s="120">
        <v>17886</v>
      </c>
      <c r="C17" s="120">
        <v>19686.5</v>
      </c>
      <c r="D17" s="120">
        <v>18972.5</v>
      </c>
      <c r="E17" s="120">
        <v>19530.3</v>
      </c>
      <c r="F17" s="231">
        <v>22299.4</v>
      </c>
    </row>
    <row r="18" spans="1:6" ht="22.5">
      <c r="A18" s="41" t="s">
        <v>189</v>
      </c>
      <c r="B18" s="120"/>
      <c r="C18" s="120"/>
      <c r="D18" s="3"/>
      <c r="E18" s="3"/>
      <c r="F18" s="231"/>
    </row>
    <row r="19" spans="1:6" ht="12.75">
      <c r="A19" s="98" t="s">
        <v>190</v>
      </c>
      <c r="B19" s="120">
        <v>6280.9</v>
      </c>
      <c r="C19" s="120">
        <v>5404.7</v>
      </c>
      <c r="D19" s="120">
        <v>5484.1</v>
      </c>
      <c r="E19" s="120">
        <v>5922.9</v>
      </c>
      <c r="F19" s="231">
        <v>5683.5</v>
      </c>
    </row>
    <row r="20" spans="1:6" ht="22.5">
      <c r="A20" s="41" t="s">
        <v>191</v>
      </c>
      <c r="B20" s="120"/>
      <c r="C20" s="120"/>
      <c r="D20" s="3"/>
      <c r="E20" s="3"/>
      <c r="F20" s="231"/>
    </row>
    <row r="21" spans="1:6" ht="12.75">
      <c r="A21" s="203" t="s">
        <v>358</v>
      </c>
      <c r="B21" s="121">
        <v>30202.6</v>
      </c>
      <c r="C21" s="121">
        <v>31445.7</v>
      </c>
      <c r="D21" s="121">
        <v>34811.2</v>
      </c>
      <c r="E21" s="121">
        <v>38779.5</v>
      </c>
      <c r="F21" s="235">
        <v>42325.6</v>
      </c>
    </row>
    <row r="22" ht="12.75">
      <c r="A22" s="20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5.75390625" style="0" customWidth="1"/>
    <col min="2" max="10" width="6.875" style="0" customWidth="1"/>
  </cols>
  <sheetData>
    <row r="1" spans="1:10" ht="61.5" customHeight="1">
      <c r="A1" s="260" t="s">
        <v>234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2.75">
      <c r="A2" s="276" t="s">
        <v>235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51.75" customHeight="1">
      <c r="A3" s="274"/>
      <c r="B3" s="269" t="s">
        <v>236</v>
      </c>
      <c r="C3" s="263"/>
      <c r="D3" s="272"/>
      <c r="E3" s="269" t="s">
        <v>237</v>
      </c>
      <c r="F3" s="263"/>
      <c r="G3" s="272"/>
      <c r="H3" s="275" t="s">
        <v>238</v>
      </c>
      <c r="I3" s="267"/>
      <c r="J3" s="267"/>
    </row>
    <row r="4" spans="1:10" ht="12.75">
      <c r="A4" s="272"/>
      <c r="B4" s="177">
        <v>2015</v>
      </c>
      <c r="C4" s="72">
        <v>2018</v>
      </c>
      <c r="D4" s="177">
        <v>2019</v>
      </c>
      <c r="E4" s="177">
        <v>2015</v>
      </c>
      <c r="F4" s="72">
        <v>2018</v>
      </c>
      <c r="G4" s="177">
        <v>2019</v>
      </c>
      <c r="H4" s="72">
        <v>2015</v>
      </c>
      <c r="I4" s="72">
        <v>2018</v>
      </c>
      <c r="J4" s="177">
        <v>2019</v>
      </c>
    </row>
    <row r="5" spans="1:11" ht="12.75">
      <c r="A5" s="54" t="s">
        <v>228</v>
      </c>
      <c r="B5" s="165">
        <v>0.16</v>
      </c>
      <c r="C5" s="165">
        <v>0.22</v>
      </c>
      <c r="D5" s="165">
        <v>0.24</v>
      </c>
      <c r="E5" s="165">
        <v>1.2154016350014603</v>
      </c>
      <c r="F5" s="165">
        <v>1.3</v>
      </c>
      <c r="G5" s="165">
        <v>1.37</v>
      </c>
      <c r="H5" s="165">
        <v>0.5097857381642523</v>
      </c>
      <c r="I5" s="165">
        <v>0.48</v>
      </c>
      <c r="J5" s="236">
        <v>0.49</v>
      </c>
      <c r="K5" s="179"/>
    </row>
    <row r="6" spans="1:11" ht="12.75">
      <c r="A6" s="60" t="s">
        <v>169</v>
      </c>
      <c r="B6" s="166"/>
      <c r="C6" s="164"/>
      <c r="D6" s="164"/>
      <c r="E6" s="166"/>
      <c r="F6" s="164"/>
      <c r="G6" s="164"/>
      <c r="H6" s="166"/>
      <c r="I6" s="164"/>
      <c r="J6" s="237"/>
      <c r="K6" s="179"/>
    </row>
    <row r="7" spans="1:11" ht="12.75">
      <c r="A7" s="98" t="s">
        <v>170</v>
      </c>
      <c r="B7" s="166">
        <v>0.11</v>
      </c>
      <c r="C7" s="166">
        <v>0.15</v>
      </c>
      <c r="D7" s="166">
        <v>0.13</v>
      </c>
      <c r="E7" s="166">
        <v>1.3604936425013134</v>
      </c>
      <c r="F7" s="166">
        <v>1.3</v>
      </c>
      <c r="G7" s="166">
        <v>1.33</v>
      </c>
      <c r="H7" s="166">
        <v>0.5622447613807523</v>
      </c>
      <c r="I7" s="166">
        <v>0.54</v>
      </c>
      <c r="J7" s="237">
        <v>0.53</v>
      </c>
      <c r="K7" s="179"/>
    </row>
    <row r="8" spans="1:11" ht="22.5">
      <c r="A8" s="41" t="s">
        <v>171</v>
      </c>
      <c r="B8" s="166"/>
      <c r="C8" s="166"/>
      <c r="D8" s="166"/>
      <c r="E8" s="166"/>
      <c r="F8" s="166"/>
      <c r="G8" s="166"/>
      <c r="H8" s="166"/>
      <c r="I8" s="166"/>
      <c r="J8" s="237"/>
      <c r="K8" s="179"/>
    </row>
    <row r="9" spans="1:11" ht="12.75">
      <c r="A9" s="98" t="s">
        <v>239</v>
      </c>
      <c r="B9" s="166">
        <v>0.21</v>
      </c>
      <c r="C9" s="166">
        <v>0.41</v>
      </c>
      <c r="D9" s="166">
        <v>0.55</v>
      </c>
      <c r="E9" s="166">
        <v>1.2202647019382697</v>
      </c>
      <c r="F9" s="166">
        <v>1.42</v>
      </c>
      <c r="G9" s="166">
        <v>1.52</v>
      </c>
      <c r="H9" s="166">
        <v>0.7131736617461093</v>
      </c>
      <c r="I9" s="166">
        <v>0.69</v>
      </c>
      <c r="J9" s="237">
        <v>0.69</v>
      </c>
      <c r="K9" s="179"/>
    </row>
    <row r="10" spans="1:11" ht="22.5">
      <c r="A10" s="41" t="s">
        <v>240</v>
      </c>
      <c r="B10" s="166"/>
      <c r="C10" s="166"/>
      <c r="D10" s="166"/>
      <c r="E10" s="166"/>
      <c r="F10" s="166"/>
      <c r="G10" s="166"/>
      <c r="H10" s="166"/>
      <c r="I10" s="166"/>
      <c r="J10" s="237"/>
      <c r="K10" s="179"/>
    </row>
    <row r="11" spans="1:11" ht="12.75">
      <c r="A11" s="98" t="s">
        <v>172</v>
      </c>
      <c r="B11" s="166">
        <v>0.15</v>
      </c>
      <c r="C11" s="166">
        <v>0.17</v>
      </c>
      <c r="D11" s="166">
        <v>0.2</v>
      </c>
      <c r="E11" s="166">
        <v>1.5395328979286655</v>
      </c>
      <c r="F11" s="166">
        <v>1.57</v>
      </c>
      <c r="G11" s="166">
        <v>1.67</v>
      </c>
      <c r="H11" s="166">
        <v>0.43582841474477446</v>
      </c>
      <c r="I11" s="166">
        <v>0.44</v>
      </c>
      <c r="J11" s="237">
        <v>0.43</v>
      </c>
      <c r="K11" s="179"/>
    </row>
    <row r="12" spans="1:11" ht="22.5">
      <c r="A12" s="41" t="s">
        <v>230</v>
      </c>
      <c r="B12" s="166"/>
      <c r="C12" s="166"/>
      <c r="D12" s="166"/>
      <c r="E12" s="166"/>
      <c r="F12" s="166"/>
      <c r="G12" s="166"/>
      <c r="H12" s="166"/>
      <c r="I12" s="166"/>
      <c r="J12" s="237"/>
      <c r="K12" s="179"/>
    </row>
    <row r="13" spans="1:11" ht="22.5">
      <c r="A13" s="98" t="s">
        <v>174</v>
      </c>
      <c r="B13" s="166">
        <v>0.02</v>
      </c>
      <c r="C13" s="166">
        <v>0.1</v>
      </c>
      <c r="D13" s="166">
        <v>0.05</v>
      </c>
      <c r="E13" s="166">
        <v>0.5285611062673624</v>
      </c>
      <c r="F13" s="166">
        <v>0.72</v>
      </c>
      <c r="G13" s="166">
        <v>0.62</v>
      </c>
      <c r="H13" s="166">
        <v>0.631497461211176</v>
      </c>
      <c r="I13" s="166">
        <v>0.61</v>
      </c>
      <c r="J13" s="237">
        <v>0.67</v>
      </c>
      <c r="K13" s="179"/>
    </row>
    <row r="14" spans="1:11" ht="56.25">
      <c r="A14" s="41" t="s">
        <v>175</v>
      </c>
      <c r="B14" s="166"/>
      <c r="C14" s="166"/>
      <c r="D14" s="166"/>
      <c r="E14" s="166"/>
      <c r="F14" s="166"/>
      <c r="G14" s="166"/>
      <c r="H14" s="166"/>
      <c r="I14" s="166"/>
      <c r="J14" s="237"/>
      <c r="K14" s="179"/>
    </row>
    <row r="15" spans="1:11" ht="22.5">
      <c r="A15" s="98" t="s">
        <v>176</v>
      </c>
      <c r="B15" s="166">
        <v>0.15</v>
      </c>
      <c r="C15" s="166">
        <v>0.17</v>
      </c>
      <c r="D15" s="166">
        <v>0.17</v>
      </c>
      <c r="E15" s="166">
        <v>1.4706639975102012</v>
      </c>
      <c r="F15" s="166">
        <v>0.9</v>
      </c>
      <c r="G15" s="166">
        <v>0.9</v>
      </c>
      <c r="H15" s="166">
        <v>0.8199569464677837</v>
      </c>
      <c r="I15" s="166">
        <v>0.83</v>
      </c>
      <c r="J15" s="237">
        <v>0.83</v>
      </c>
      <c r="K15" s="179"/>
    </row>
    <row r="16" spans="1:11" ht="45">
      <c r="A16" s="41" t="s">
        <v>177</v>
      </c>
      <c r="B16" s="166"/>
      <c r="C16" s="166"/>
      <c r="D16" s="166"/>
      <c r="E16" s="166"/>
      <c r="F16" s="166"/>
      <c r="G16" s="166"/>
      <c r="H16" s="166"/>
      <c r="I16" s="166"/>
      <c r="J16" s="237"/>
      <c r="K16" s="179"/>
    </row>
    <row r="17" spans="1:11" ht="12.75">
      <c r="A17" s="98" t="s">
        <v>231</v>
      </c>
      <c r="B17" s="166">
        <v>0.17</v>
      </c>
      <c r="C17" s="166">
        <v>0.22</v>
      </c>
      <c r="D17" s="166">
        <v>0.21</v>
      </c>
      <c r="E17" s="166">
        <v>1.6658820751292824</v>
      </c>
      <c r="F17" s="166">
        <v>1.58</v>
      </c>
      <c r="G17" s="166">
        <v>1.62</v>
      </c>
      <c r="H17" s="166">
        <v>0.35690645823812933</v>
      </c>
      <c r="I17" s="166">
        <v>0.34</v>
      </c>
      <c r="J17" s="237">
        <v>0.32</v>
      </c>
      <c r="K17" s="179"/>
    </row>
    <row r="18" spans="1:11" ht="33.75">
      <c r="A18" s="98" t="s">
        <v>180</v>
      </c>
      <c r="B18" s="166">
        <v>0.14</v>
      </c>
      <c r="C18" s="166">
        <v>0.15</v>
      </c>
      <c r="D18" s="166">
        <v>0.18</v>
      </c>
      <c r="E18" s="166">
        <v>1.3372632538455733</v>
      </c>
      <c r="F18" s="166">
        <v>1.36</v>
      </c>
      <c r="G18" s="166">
        <v>1.49</v>
      </c>
      <c r="H18" s="166">
        <v>0.27469266735404274</v>
      </c>
      <c r="I18" s="166">
        <v>0.26</v>
      </c>
      <c r="J18" s="237">
        <v>0.26</v>
      </c>
      <c r="K18" s="179"/>
    </row>
    <row r="19" spans="1:11" ht="68.25" customHeight="1">
      <c r="A19" s="41" t="s">
        <v>181</v>
      </c>
      <c r="B19" s="166"/>
      <c r="C19" s="166"/>
      <c r="D19" s="166"/>
      <c r="E19" s="166"/>
      <c r="F19" s="166"/>
      <c r="G19" s="166"/>
      <c r="H19" s="166"/>
      <c r="I19" s="166"/>
      <c r="J19" s="237"/>
      <c r="K19" s="179"/>
    </row>
    <row r="20" spans="1:11" ht="12.75">
      <c r="A20" s="98" t="s">
        <v>182</v>
      </c>
      <c r="B20" s="166">
        <v>0.16</v>
      </c>
      <c r="C20" s="166">
        <v>0.17</v>
      </c>
      <c r="D20" s="166">
        <v>0.27</v>
      </c>
      <c r="E20" s="166">
        <v>1.2196374160693397</v>
      </c>
      <c r="F20" s="166">
        <v>1.14</v>
      </c>
      <c r="G20" s="166">
        <v>1.28</v>
      </c>
      <c r="H20" s="166">
        <v>0.6040377842772999</v>
      </c>
      <c r="I20" s="166">
        <v>0.58</v>
      </c>
      <c r="J20" s="237">
        <v>0.63</v>
      </c>
      <c r="K20" s="179"/>
    </row>
    <row r="21" spans="1:11" ht="22.5">
      <c r="A21" s="41" t="s">
        <v>183</v>
      </c>
      <c r="B21" s="166"/>
      <c r="C21" s="166"/>
      <c r="D21" s="166"/>
      <c r="E21" s="166"/>
      <c r="F21" s="166"/>
      <c r="G21" s="166"/>
      <c r="H21" s="166"/>
      <c r="I21" s="166"/>
      <c r="J21" s="237"/>
      <c r="K21" s="179"/>
    </row>
    <row r="22" spans="1:11" ht="12.75">
      <c r="A22" s="98" t="s">
        <v>184</v>
      </c>
      <c r="B22" s="166">
        <v>0.21</v>
      </c>
      <c r="C22" s="166">
        <v>0.15</v>
      </c>
      <c r="D22" s="166">
        <v>0.16</v>
      </c>
      <c r="E22" s="166">
        <v>0.7503295200434497</v>
      </c>
      <c r="F22" s="166">
        <v>0.82</v>
      </c>
      <c r="G22" s="166">
        <v>0.7</v>
      </c>
      <c r="H22" s="166">
        <v>0.6998755106767456</v>
      </c>
      <c r="I22" s="166">
        <v>0.65</v>
      </c>
      <c r="J22" s="237">
        <v>0.75</v>
      </c>
      <c r="K22" s="179"/>
    </row>
    <row r="23" spans="1:11" ht="33.75">
      <c r="A23" s="41" t="s">
        <v>185</v>
      </c>
      <c r="B23" s="166"/>
      <c r="C23" s="164"/>
      <c r="D23" s="164"/>
      <c r="E23" s="166"/>
      <c r="F23" s="164"/>
      <c r="G23" s="164"/>
      <c r="H23" s="166"/>
      <c r="I23" s="164"/>
      <c r="J23" s="237"/>
      <c r="K23" s="179"/>
    </row>
    <row r="24" spans="1:11" ht="12.75">
      <c r="A24" s="98" t="s">
        <v>186</v>
      </c>
      <c r="B24" s="166">
        <v>0.17</v>
      </c>
      <c r="C24" s="166">
        <v>0.26</v>
      </c>
      <c r="D24" s="166">
        <v>0.3</v>
      </c>
      <c r="E24" s="166">
        <v>0.9138217354000457</v>
      </c>
      <c r="F24" s="166">
        <v>1.06</v>
      </c>
      <c r="G24" s="166">
        <v>1.1</v>
      </c>
      <c r="H24" s="166">
        <v>0.7461872374219136</v>
      </c>
      <c r="I24" s="166">
        <v>0.72</v>
      </c>
      <c r="J24" s="237">
        <v>0.72</v>
      </c>
      <c r="K24" s="179"/>
    </row>
    <row r="25" spans="1:11" ht="22.5">
      <c r="A25" s="41" t="s">
        <v>187</v>
      </c>
      <c r="B25" s="166"/>
      <c r="C25" s="166"/>
      <c r="D25" s="166"/>
      <c r="E25" s="166"/>
      <c r="F25" s="166"/>
      <c r="G25" s="166"/>
      <c r="H25" s="166"/>
      <c r="I25" s="166"/>
      <c r="J25" s="237"/>
      <c r="K25" s="179"/>
    </row>
    <row r="26" spans="1:11" ht="12.75">
      <c r="A26" s="98" t="s">
        <v>241</v>
      </c>
      <c r="B26" s="166">
        <v>1.02</v>
      </c>
      <c r="C26" s="166">
        <v>1.82</v>
      </c>
      <c r="D26" s="166">
        <v>2.3</v>
      </c>
      <c r="E26" s="166">
        <v>1.854085065368282</v>
      </c>
      <c r="F26" s="166">
        <v>2.6</v>
      </c>
      <c r="G26" s="166">
        <v>3.07</v>
      </c>
      <c r="H26" s="166">
        <v>0.6895493567283124</v>
      </c>
      <c r="I26" s="166">
        <v>0.52</v>
      </c>
      <c r="J26" s="237">
        <v>0.55</v>
      </c>
      <c r="K26" s="179"/>
    </row>
    <row r="27" spans="1:11" ht="22.5" customHeight="1">
      <c r="A27" s="41" t="s">
        <v>242</v>
      </c>
      <c r="B27" s="166"/>
      <c r="C27" s="166"/>
      <c r="D27" s="166"/>
      <c r="E27" s="166"/>
      <c r="F27" s="166"/>
      <c r="G27" s="166"/>
      <c r="H27" s="166"/>
      <c r="I27" s="166"/>
      <c r="J27" s="237"/>
      <c r="K27" s="179"/>
    </row>
    <row r="28" spans="1:11" ht="12.75">
      <c r="A28" s="98" t="s">
        <v>188</v>
      </c>
      <c r="B28" s="166">
        <v>0.26</v>
      </c>
      <c r="C28" s="166">
        <v>0.29</v>
      </c>
      <c r="D28" s="166">
        <v>0.28</v>
      </c>
      <c r="E28" s="166">
        <v>1.0189704704387035</v>
      </c>
      <c r="F28" s="166">
        <v>0.95</v>
      </c>
      <c r="G28" s="166">
        <v>0.92</v>
      </c>
      <c r="H28" s="166">
        <v>0.7359326741324002</v>
      </c>
      <c r="I28" s="166">
        <v>0.73</v>
      </c>
      <c r="J28" s="237">
        <v>0.74</v>
      </c>
      <c r="K28" s="179"/>
    </row>
    <row r="29" spans="1:11" ht="22.5">
      <c r="A29" s="41" t="s">
        <v>189</v>
      </c>
      <c r="B29" s="166"/>
      <c r="C29" s="166"/>
      <c r="D29" s="166"/>
      <c r="E29" s="166"/>
      <c r="F29" s="166"/>
      <c r="G29" s="166"/>
      <c r="H29" s="166"/>
      <c r="I29" s="166"/>
      <c r="J29" s="237"/>
      <c r="K29" s="179"/>
    </row>
    <row r="30" spans="1:11" ht="12.75">
      <c r="A30" s="98" t="s">
        <v>190</v>
      </c>
      <c r="B30" s="166">
        <v>0.31</v>
      </c>
      <c r="C30" s="166">
        <v>0.49</v>
      </c>
      <c r="D30" s="166">
        <v>0.51</v>
      </c>
      <c r="E30" s="166">
        <v>1.2002080042101129</v>
      </c>
      <c r="F30" s="166">
        <v>1.57</v>
      </c>
      <c r="G30" s="166">
        <v>1.55</v>
      </c>
      <c r="H30" s="166">
        <v>0.4310957728985909</v>
      </c>
      <c r="I30" s="166">
        <v>0.41</v>
      </c>
      <c r="J30" s="237">
        <v>0.44</v>
      </c>
      <c r="K30" s="179"/>
    </row>
    <row r="31" spans="1:11" ht="33.75" customHeight="1">
      <c r="A31" s="41" t="s">
        <v>191</v>
      </c>
      <c r="B31" s="166"/>
      <c r="C31" s="166"/>
      <c r="D31" s="166"/>
      <c r="E31" s="166"/>
      <c r="F31" s="166"/>
      <c r="G31" s="166"/>
      <c r="H31" s="166"/>
      <c r="I31" s="166"/>
      <c r="J31" s="237"/>
      <c r="K31" s="179"/>
    </row>
    <row r="32" spans="1:11" ht="22.5">
      <c r="A32" s="98" t="s">
        <v>243</v>
      </c>
      <c r="B32" s="166">
        <v>0.13</v>
      </c>
      <c r="C32" s="166">
        <v>0.34</v>
      </c>
      <c r="D32" s="166">
        <v>0.34</v>
      </c>
      <c r="E32" s="166">
        <v>1.1237452081980877</v>
      </c>
      <c r="F32" s="166">
        <v>1.16</v>
      </c>
      <c r="G32" s="166">
        <v>1.13</v>
      </c>
      <c r="H32" s="166">
        <v>0.4144438572648091</v>
      </c>
      <c r="I32" s="166">
        <v>0.35</v>
      </c>
      <c r="J32" s="237">
        <v>0.36</v>
      </c>
      <c r="K32" s="179"/>
    </row>
    <row r="33" spans="1:11" ht="33.75">
      <c r="A33" s="41" t="s">
        <v>244</v>
      </c>
      <c r="B33" s="166"/>
      <c r="C33" s="166"/>
      <c r="D33" s="166"/>
      <c r="E33" s="166"/>
      <c r="F33" s="166"/>
      <c r="G33" s="166"/>
      <c r="H33" s="166"/>
      <c r="I33" s="166"/>
      <c r="J33" s="237"/>
      <c r="K33" s="179"/>
    </row>
    <row r="34" spans="1:11" ht="12.75">
      <c r="A34" s="98" t="s">
        <v>245</v>
      </c>
      <c r="B34" s="166">
        <v>0.44</v>
      </c>
      <c r="C34" s="166">
        <v>0.69</v>
      </c>
      <c r="D34" s="166">
        <v>0.74</v>
      </c>
      <c r="E34" s="166">
        <v>0.7219821065803398</v>
      </c>
      <c r="F34" s="166">
        <v>1.17</v>
      </c>
      <c r="G34" s="166">
        <v>1.39</v>
      </c>
      <c r="H34" s="166">
        <v>0.8222793302832082</v>
      </c>
      <c r="I34" s="166">
        <v>0.83</v>
      </c>
      <c r="J34" s="237">
        <v>0.85</v>
      </c>
      <c r="K34" s="179"/>
    </row>
    <row r="35" spans="1:11" ht="12.75">
      <c r="A35" s="98" t="s">
        <v>246</v>
      </c>
      <c r="B35" s="166">
        <v>0.37</v>
      </c>
      <c r="C35" s="166">
        <v>0.42</v>
      </c>
      <c r="D35" s="166">
        <v>0.45</v>
      </c>
      <c r="E35" s="166">
        <v>1.0406439842590443</v>
      </c>
      <c r="F35" s="166">
        <v>1.12</v>
      </c>
      <c r="G35" s="166">
        <v>1.34</v>
      </c>
      <c r="H35" s="166">
        <v>0.8000514390734073</v>
      </c>
      <c r="I35" s="166">
        <v>0.76</v>
      </c>
      <c r="J35" s="237">
        <v>0.74</v>
      </c>
      <c r="K35" s="179"/>
    </row>
    <row r="36" spans="1:11" ht="22.5">
      <c r="A36" s="41" t="s">
        <v>247</v>
      </c>
      <c r="B36" s="166"/>
      <c r="C36" s="166"/>
      <c r="D36" s="166"/>
      <c r="E36" s="166"/>
      <c r="F36" s="166"/>
      <c r="G36" s="166"/>
      <c r="H36" s="166"/>
      <c r="I36" s="166"/>
      <c r="J36" s="237"/>
      <c r="K36" s="179"/>
    </row>
    <row r="37" spans="1:11" ht="12.75">
      <c r="A37" s="98" t="s">
        <v>248</v>
      </c>
      <c r="B37" s="166">
        <v>0.22</v>
      </c>
      <c r="C37" s="166">
        <v>0.12</v>
      </c>
      <c r="D37" s="166">
        <v>0.39</v>
      </c>
      <c r="E37" s="166">
        <v>0.6725893571821775</v>
      </c>
      <c r="F37" s="166">
        <v>0.61</v>
      </c>
      <c r="G37" s="166">
        <v>0.96</v>
      </c>
      <c r="H37" s="166">
        <v>0.7704135130643363</v>
      </c>
      <c r="I37" s="166">
        <v>0.77</v>
      </c>
      <c r="J37" s="237">
        <v>0.71</v>
      </c>
      <c r="K37" s="179"/>
    </row>
    <row r="38" spans="1:11" ht="22.5">
      <c r="A38" s="41" t="s">
        <v>249</v>
      </c>
      <c r="B38" s="166"/>
      <c r="C38" s="166"/>
      <c r="D38" s="166"/>
      <c r="E38" s="166"/>
      <c r="F38" s="166"/>
      <c r="G38" s="166"/>
      <c r="H38" s="166"/>
      <c r="I38" s="166"/>
      <c r="J38" s="237"/>
      <c r="K38" s="179"/>
    </row>
    <row r="39" spans="1:11" ht="12.75">
      <c r="A39" s="98" t="s">
        <v>250</v>
      </c>
      <c r="B39" s="166">
        <v>0.26</v>
      </c>
      <c r="C39" s="166">
        <v>0.28</v>
      </c>
      <c r="D39" s="166">
        <v>0.28</v>
      </c>
      <c r="E39" s="166">
        <v>1.136071282975268</v>
      </c>
      <c r="F39" s="166">
        <v>1.14</v>
      </c>
      <c r="G39" s="166">
        <v>1.09</v>
      </c>
      <c r="H39" s="166">
        <v>0.4489174173727289</v>
      </c>
      <c r="I39" s="166">
        <v>0.44</v>
      </c>
      <c r="J39" s="237">
        <v>0.43</v>
      </c>
      <c r="K39" s="179"/>
    </row>
    <row r="40" spans="1:11" ht="22.5">
      <c r="A40" s="102" t="s">
        <v>251</v>
      </c>
      <c r="B40" s="122"/>
      <c r="C40" s="122"/>
      <c r="D40" s="122"/>
      <c r="E40" s="122"/>
      <c r="F40" s="122"/>
      <c r="G40" s="122"/>
      <c r="H40" s="122"/>
      <c r="I40" s="79"/>
      <c r="J40" s="180"/>
      <c r="K40" s="179"/>
    </row>
  </sheetData>
  <sheetProtection/>
  <mergeCells count="6">
    <mergeCell ref="A3:A4"/>
    <mergeCell ref="B3:D3"/>
    <mergeCell ref="E3:G3"/>
    <mergeCell ref="H3:J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4.25390625" style="0" customWidth="1"/>
    <col min="2" max="14" width="5.625" style="0" customWidth="1"/>
  </cols>
  <sheetData>
    <row r="1" spans="1:13" ht="37.5" customHeight="1">
      <c r="A1" s="260" t="s">
        <v>252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>
      <c r="A2" s="277" t="s">
        <v>253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68.25" customHeight="1">
      <c r="A3" s="278"/>
      <c r="B3" s="279" t="s">
        <v>254</v>
      </c>
      <c r="C3" s="270"/>
      <c r="D3" s="280"/>
      <c r="E3" s="279" t="s">
        <v>255</v>
      </c>
      <c r="F3" s="270"/>
      <c r="G3" s="280"/>
      <c r="H3" s="279" t="s">
        <v>256</v>
      </c>
      <c r="I3" s="270"/>
      <c r="J3" s="280"/>
      <c r="K3" s="275" t="s">
        <v>257</v>
      </c>
      <c r="L3" s="267"/>
      <c r="M3" s="267"/>
    </row>
    <row r="4" spans="1:13" ht="12.75">
      <c r="A4" s="272"/>
      <c r="B4" s="123">
        <v>2015</v>
      </c>
      <c r="C4" s="123">
        <v>2018</v>
      </c>
      <c r="D4" s="123">
        <v>2019</v>
      </c>
      <c r="E4" s="123">
        <v>2015</v>
      </c>
      <c r="F4" s="123">
        <v>2018</v>
      </c>
      <c r="G4" s="123">
        <v>2019</v>
      </c>
      <c r="H4" s="123">
        <v>2015</v>
      </c>
      <c r="I4" s="123">
        <v>2018</v>
      </c>
      <c r="J4" s="123">
        <v>2019</v>
      </c>
      <c r="K4" s="123">
        <v>2015</v>
      </c>
      <c r="L4" s="123">
        <v>2018</v>
      </c>
      <c r="M4" s="123">
        <v>2019</v>
      </c>
    </row>
    <row r="5" spans="1:14" ht="12.75">
      <c r="A5" s="54" t="s">
        <v>228</v>
      </c>
      <c r="B5" s="196">
        <v>18.44324727950134</v>
      </c>
      <c r="C5" s="169">
        <v>19.5</v>
      </c>
      <c r="D5" s="169">
        <v>19.9</v>
      </c>
      <c r="E5" s="169">
        <v>1.6462808428354219</v>
      </c>
      <c r="F5" s="170">
        <v>8.8</v>
      </c>
      <c r="G5" s="170">
        <v>9</v>
      </c>
      <c r="H5" s="170">
        <v>1.0150784105516841</v>
      </c>
      <c r="I5" s="170">
        <v>12.2</v>
      </c>
      <c r="J5" s="170">
        <v>12.3</v>
      </c>
      <c r="K5" s="171">
        <v>0.33873959214484556</v>
      </c>
      <c r="L5" s="170">
        <v>4.5</v>
      </c>
      <c r="M5" s="238">
        <v>4.8</v>
      </c>
      <c r="N5" s="179"/>
    </row>
    <row r="6" spans="1:14" ht="12.75">
      <c r="A6" s="60" t="s">
        <v>258</v>
      </c>
      <c r="B6" s="160"/>
      <c r="C6" s="167"/>
      <c r="D6" s="167"/>
      <c r="E6" s="173"/>
      <c r="F6" s="167"/>
      <c r="G6" s="167"/>
      <c r="H6" s="168"/>
      <c r="I6" s="167"/>
      <c r="J6" s="167"/>
      <c r="K6" s="168"/>
      <c r="L6" s="167"/>
      <c r="M6" s="239"/>
      <c r="N6" s="179"/>
    </row>
    <row r="7" spans="1:14" ht="12.75">
      <c r="A7" s="98" t="s">
        <v>170</v>
      </c>
      <c r="B7" s="197">
        <v>20.37647855200341</v>
      </c>
      <c r="C7" s="173">
        <v>20.3</v>
      </c>
      <c r="D7" s="173">
        <v>21.5</v>
      </c>
      <c r="E7" s="173">
        <v>0.823901597939255</v>
      </c>
      <c r="F7" s="173">
        <v>8</v>
      </c>
      <c r="G7" s="173">
        <v>7.3</v>
      </c>
      <c r="H7" s="124">
        <v>0.41024862712890864</v>
      </c>
      <c r="I7" s="173">
        <v>11.6</v>
      </c>
      <c r="J7" s="173">
        <v>10.3</v>
      </c>
      <c r="K7" s="168">
        <v>0.16141047958858837</v>
      </c>
      <c r="L7" s="173">
        <v>4.6</v>
      </c>
      <c r="M7" s="239">
        <v>4.2</v>
      </c>
      <c r="N7" s="179"/>
    </row>
    <row r="8" spans="1:14" ht="22.5">
      <c r="A8" s="41" t="s">
        <v>171</v>
      </c>
      <c r="B8" s="198"/>
      <c r="C8" s="173"/>
      <c r="D8" s="173"/>
      <c r="E8" s="173"/>
      <c r="F8" s="173"/>
      <c r="G8" s="173"/>
      <c r="H8" s="125"/>
      <c r="I8" s="173"/>
      <c r="J8" s="173"/>
      <c r="K8" s="168"/>
      <c r="L8" s="173"/>
      <c r="M8" s="239"/>
      <c r="N8" s="179"/>
    </row>
    <row r="9" spans="1:14" ht="12.75">
      <c r="A9" s="98" t="s">
        <v>239</v>
      </c>
      <c r="B9" s="160">
        <v>35.23940871150529</v>
      </c>
      <c r="C9" s="173">
        <v>37.1</v>
      </c>
      <c r="D9" s="173">
        <v>40.4</v>
      </c>
      <c r="E9" s="173">
        <v>2.6716091305722993</v>
      </c>
      <c r="F9" s="173">
        <v>6.9</v>
      </c>
      <c r="G9" s="173">
        <v>10.3</v>
      </c>
      <c r="H9" s="168">
        <v>4.548291326200357</v>
      </c>
      <c r="I9" s="173">
        <v>7.4</v>
      </c>
      <c r="J9" s="173">
        <v>11.7</v>
      </c>
      <c r="K9" s="168">
        <v>1.669983783490078</v>
      </c>
      <c r="L9" s="173">
        <v>4.6</v>
      </c>
      <c r="M9" s="239">
        <v>7.4</v>
      </c>
      <c r="N9" s="179"/>
    </row>
    <row r="10" spans="1:14" ht="22.5">
      <c r="A10" s="41" t="s">
        <v>240</v>
      </c>
      <c r="B10" s="160"/>
      <c r="C10" s="173"/>
      <c r="D10" s="173"/>
      <c r="E10" s="173"/>
      <c r="F10" s="173"/>
      <c r="G10" s="173"/>
      <c r="H10" s="168"/>
      <c r="I10" s="173"/>
      <c r="J10" s="173"/>
      <c r="K10" s="168"/>
      <c r="L10" s="173"/>
      <c r="M10" s="239"/>
      <c r="N10" s="179"/>
    </row>
    <row r="11" spans="1:14" ht="12.75">
      <c r="A11" s="98" t="s">
        <v>172</v>
      </c>
      <c r="B11" s="197">
        <v>21.685397166973953</v>
      </c>
      <c r="C11" s="173">
        <v>20</v>
      </c>
      <c r="D11" s="173">
        <v>20.3</v>
      </c>
      <c r="E11" s="173">
        <v>2.4261527921854955</v>
      </c>
      <c r="F11" s="173">
        <v>6</v>
      </c>
      <c r="G11" s="173">
        <v>6.7</v>
      </c>
      <c r="H11" s="124">
        <v>2.6227289945676264</v>
      </c>
      <c r="I11" s="173">
        <v>8</v>
      </c>
      <c r="J11" s="173">
        <v>8.8</v>
      </c>
      <c r="K11" s="168">
        <v>1.0110909315185495</v>
      </c>
      <c r="L11" s="173">
        <v>3.3</v>
      </c>
      <c r="M11" s="239">
        <v>3.7</v>
      </c>
      <c r="N11" s="179"/>
    </row>
    <row r="12" spans="1:14" ht="22.5">
      <c r="A12" s="41" t="s">
        <v>230</v>
      </c>
      <c r="B12" s="198"/>
      <c r="C12" s="173"/>
      <c r="D12" s="173"/>
      <c r="E12" s="173"/>
      <c r="F12" s="173"/>
      <c r="G12" s="173"/>
      <c r="H12" s="125"/>
      <c r="I12" s="173"/>
      <c r="J12" s="173"/>
      <c r="K12" s="168"/>
      <c r="L12" s="173"/>
      <c r="M12" s="239"/>
      <c r="N12" s="179"/>
    </row>
    <row r="13" spans="1:14" ht="22.5">
      <c r="A13" s="98" t="s">
        <v>174</v>
      </c>
      <c r="B13" s="160">
        <v>5.669987927291609</v>
      </c>
      <c r="C13" s="173">
        <v>15.1</v>
      </c>
      <c r="D13" s="173">
        <v>14.3</v>
      </c>
      <c r="E13" s="173">
        <v>-38.635649450313274</v>
      </c>
      <c r="F13" s="173">
        <v>8.6</v>
      </c>
      <c r="G13" s="173">
        <v>6</v>
      </c>
      <c r="H13" s="168">
        <v>-76.4724094317303</v>
      </c>
      <c r="I13" s="173">
        <v>13.4</v>
      </c>
      <c r="J13" s="173">
        <v>8.1</v>
      </c>
      <c r="K13" s="168">
        <v>-12.306949206649907</v>
      </c>
      <c r="L13" s="173">
        <v>3.5</v>
      </c>
      <c r="M13" s="239">
        <v>2.4</v>
      </c>
      <c r="N13" s="179"/>
    </row>
    <row r="14" spans="1:14" ht="56.25">
      <c r="A14" s="41" t="s">
        <v>175</v>
      </c>
      <c r="B14" s="160"/>
      <c r="C14" s="173"/>
      <c r="D14" s="173"/>
      <c r="E14" s="173"/>
      <c r="F14" s="173"/>
      <c r="G14" s="173"/>
      <c r="H14" s="168"/>
      <c r="I14" s="173"/>
      <c r="J14" s="173"/>
      <c r="K14" s="168"/>
      <c r="L14" s="173"/>
      <c r="M14" s="239"/>
      <c r="N14" s="179"/>
    </row>
    <row r="15" spans="1:14" ht="22.5">
      <c r="A15" s="98" t="s">
        <v>176</v>
      </c>
      <c r="B15" s="197">
        <v>13.962243864501914</v>
      </c>
      <c r="C15" s="173">
        <v>17.5</v>
      </c>
      <c r="D15" s="173">
        <v>17.9</v>
      </c>
      <c r="E15" s="173">
        <v>-4.1497252228076436</v>
      </c>
      <c r="F15" s="173">
        <v>1.8</v>
      </c>
      <c r="G15" s="173">
        <v>1.2</v>
      </c>
      <c r="H15" s="124">
        <v>-5.788336105168177</v>
      </c>
      <c r="I15" s="173">
        <v>2.2</v>
      </c>
      <c r="J15" s="173">
        <v>1.4</v>
      </c>
      <c r="K15" s="168">
        <v>-3.812676674037805</v>
      </c>
      <c r="L15" s="173">
        <v>1.3</v>
      </c>
      <c r="M15" s="239">
        <v>0.7</v>
      </c>
      <c r="N15" s="179"/>
    </row>
    <row r="16" spans="1:14" ht="45">
      <c r="A16" s="41" t="s">
        <v>177</v>
      </c>
      <c r="B16" s="198"/>
      <c r="C16" s="173"/>
      <c r="D16" s="173"/>
      <c r="E16" s="173"/>
      <c r="F16" s="173"/>
      <c r="G16" s="173"/>
      <c r="H16" s="125"/>
      <c r="I16" s="173"/>
      <c r="J16" s="173"/>
      <c r="K16" s="168"/>
      <c r="L16" s="173"/>
      <c r="M16" s="239"/>
      <c r="N16" s="179"/>
    </row>
    <row r="17" spans="1:14" ht="12.75">
      <c r="A17" s="98" t="s">
        <v>178</v>
      </c>
      <c r="B17" s="160">
        <v>19.591696623423214</v>
      </c>
      <c r="C17" s="173">
        <v>22.7</v>
      </c>
      <c r="D17" s="173">
        <v>20.5</v>
      </c>
      <c r="E17" s="173">
        <v>7.003817990285093</v>
      </c>
      <c r="F17" s="173">
        <v>13.7</v>
      </c>
      <c r="G17" s="173">
        <v>12</v>
      </c>
      <c r="H17" s="168">
        <v>12.756025646245986</v>
      </c>
      <c r="I17" s="173">
        <v>21.9</v>
      </c>
      <c r="J17" s="173">
        <v>19.2</v>
      </c>
      <c r="K17" s="168">
        <v>3.73636699571927</v>
      </c>
      <c r="L17" s="173">
        <v>7</v>
      </c>
      <c r="M17" s="239">
        <v>6</v>
      </c>
      <c r="N17" s="179"/>
    </row>
    <row r="18" spans="1:14" ht="22.5">
      <c r="A18" s="41" t="s">
        <v>259</v>
      </c>
      <c r="B18" s="160"/>
      <c r="C18" s="173"/>
      <c r="D18" s="173"/>
      <c r="E18" s="173"/>
      <c r="F18" s="173"/>
      <c r="G18" s="173"/>
      <c r="H18" s="168"/>
      <c r="I18" s="173"/>
      <c r="J18" s="173"/>
      <c r="K18" s="168"/>
      <c r="L18" s="173"/>
      <c r="M18" s="239"/>
      <c r="N18" s="179"/>
    </row>
    <row r="19" spans="1:14" ht="33.75">
      <c r="A19" s="98" t="s">
        <v>180</v>
      </c>
      <c r="B19" s="197">
        <v>16.450120892078306</v>
      </c>
      <c r="C19" s="173">
        <v>16.5</v>
      </c>
      <c r="D19" s="173">
        <v>16.5</v>
      </c>
      <c r="E19" s="173">
        <v>8.216484647671335</v>
      </c>
      <c r="F19" s="173">
        <v>14.9</v>
      </c>
      <c r="G19" s="173">
        <v>14.5</v>
      </c>
      <c r="H19" s="124">
        <v>11.311411289368587</v>
      </c>
      <c r="I19" s="173">
        <v>18.9</v>
      </c>
      <c r="J19" s="173">
        <v>17.3</v>
      </c>
      <c r="K19" s="168">
        <v>2.862764044527115</v>
      </c>
      <c r="L19" s="173">
        <v>5.8</v>
      </c>
      <c r="M19" s="239">
        <v>6.2</v>
      </c>
      <c r="N19" s="179"/>
    </row>
    <row r="20" spans="1:14" ht="78.75">
      <c r="A20" s="41" t="s">
        <v>260</v>
      </c>
      <c r="B20" s="198"/>
      <c r="C20" s="172"/>
      <c r="D20" s="172"/>
      <c r="E20" s="173"/>
      <c r="F20" s="172"/>
      <c r="G20" s="172"/>
      <c r="H20" s="125"/>
      <c r="I20" s="172"/>
      <c r="J20" s="172"/>
      <c r="K20" s="168"/>
      <c r="L20" s="172"/>
      <c r="M20" s="239"/>
      <c r="N20" s="179"/>
    </row>
    <row r="21" spans="1:14" ht="12.75">
      <c r="A21" s="98" t="s">
        <v>182</v>
      </c>
      <c r="B21" s="160">
        <v>16.17032596550046</v>
      </c>
      <c r="C21" s="173">
        <v>15.6</v>
      </c>
      <c r="D21" s="173">
        <v>17.4</v>
      </c>
      <c r="E21" s="173">
        <v>2.6563729953081894</v>
      </c>
      <c r="F21" s="173">
        <v>3.8</v>
      </c>
      <c r="G21" s="173">
        <v>3.8</v>
      </c>
      <c r="H21" s="168">
        <v>2.192518035043046</v>
      </c>
      <c r="I21" s="173">
        <v>4</v>
      </c>
      <c r="J21" s="173">
        <v>3.8</v>
      </c>
      <c r="K21" s="168">
        <v>1.0831586781839753</v>
      </c>
      <c r="L21" s="173">
        <v>1.9</v>
      </c>
      <c r="M21" s="239">
        <v>2</v>
      </c>
      <c r="N21" s="179"/>
    </row>
    <row r="22" spans="1:14" ht="22.5">
      <c r="A22" s="41" t="s">
        <v>183</v>
      </c>
      <c r="B22" s="160"/>
      <c r="C22" s="167"/>
      <c r="D22" s="167"/>
      <c r="E22" s="173"/>
      <c r="F22" s="167"/>
      <c r="G22" s="167"/>
      <c r="H22" s="168"/>
      <c r="I22" s="167"/>
      <c r="J22" s="167"/>
      <c r="K22" s="168"/>
      <c r="L22" s="167"/>
      <c r="M22" s="239"/>
      <c r="N22" s="179"/>
    </row>
    <row r="23" spans="1:14" ht="12.75">
      <c r="A23" s="98" t="s">
        <v>184</v>
      </c>
      <c r="B23" s="197">
        <v>41.81997420143927</v>
      </c>
      <c r="C23" s="173">
        <v>45.3</v>
      </c>
      <c r="D23" s="173">
        <v>47.6</v>
      </c>
      <c r="E23" s="173">
        <v>-4.27104109223248</v>
      </c>
      <c r="F23" s="173">
        <v>6.4</v>
      </c>
      <c r="G23" s="173">
        <v>10.5</v>
      </c>
      <c r="H23" s="124">
        <v>-17.73510088182334</v>
      </c>
      <c r="I23" s="173">
        <v>14.6</v>
      </c>
      <c r="J23" s="173">
        <v>24.7</v>
      </c>
      <c r="K23" s="168">
        <v>-3.014693067985936</v>
      </c>
      <c r="L23" s="173">
        <v>2.9</v>
      </c>
      <c r="M23" s="239">
        <v>5.6</v>
      </c>
      <c r="N23" s="179"/>
    </row>
    <row r="24" spans="1:14" ht="33.75">
      <c r="A24" s="41" t="s">
        <v>185</v>
      </c>
      <c r="B24" s="198"/>
      <c r="C24" s="173"/>
      <c r="D24" s="173"/>
      <c r="E24" s="173"/>
      <c r="F24" s="173"/>
      <c r="G24" s="173"/>
      <c r="H24" s="125"/>
      <c r="I24" s="173"/>
      <c r="J24" s="173"/>
      <c r="K24" s="168"/>
      <c r="L24" s="173"/>
      <c r="M24" s="239"/>
      <c r="N24" s="179"/>
    </row>
    <row r="25" spans="1:14" ht="12.75">
      <c r="A25" s="98" t="s">
        <v>186</v>
      </c>
      <c r="B25" s="160">
        <v>32.09012430016695</v>
      </c>
      <c r="C25" s="173">
        <v>34.8</v>
      </c>
      <c r="D25" s="173">
        <v>34.2</v>
      </c>
      <c r="E25" s="173">
        <v>4.7379913252278065</v>
      </c>
      <c r="F25" s="173">
        <v>11.1</v>
      </c>
      <c r="G25" s="173">
        <v>11.5</v>
      </c>
      <c r="H25" s="168">
        <v>4.506764739653977</v>
      </c>
      <c r="I25" s="173">
        <v>12.4</v>
      </c>
      <c r="J25" s="173">
        <v>12.7</v>
      </c>
      <c r="K25" s="168">
        <v>2.2717929219737876</v>
      </c>
      <c r="L25" s="173">
        <v>6.5</v>
      </c>
      <c r="M25" s="239">
        <v>6.5</v>
      </c>
      <c r="N25" s="179"/>
    </row>
    <row r="26" spans="1:14" ht="22.5">
      <c r="A26" s="41" t="s">
        <v>199</v>
      </c>
      <c r="B26" s="160"/>
      <c r="C26" s="173"/>
      <c r="D26" s="173"/>
      <c r="E26" s="173"/>
      <c r="F26" s="173"/>
      <c r="G26" s="173"/>
      <c r="H26" s="168"/>
      <c r="I26" s="173"/>
      <c r="J26" s="173"/>
      <c r="K26" s="168"/>
      <c r="L26" s="173"/>
      <c r="M26" s="239"/>
      <c r="N26" s="179"/>
    </row>
    <row r="27" spans="1:14" ht="12.75">
      <c r="A27" s="98" t="s">
        <v>241</v>
      </c>
      <c r="B27" s="197">
        <v>14.85907716017994</v>
      </c>
      <c r="C27" s="173">
        <v>20.5</v>
      </c>
      <c r="D27" s="173">
        <v>61.5</v>
      </c>
      <c r="E27" s="173">
        <v>6.286533318568881</v>
      </c>
      <c r="F27" s="173">
        <v>8.5</v>
      </c>
      <c r="G27" s="173">
        <v>9.9</v>
      </c>
      <c r="H27" s="124">
        <v>18.59640488967408</v>
      </c>
      <c r="I27" s="173">
        <v>25.4</v>
      </c>
      <c r="J27" s="173">
        <v>29.4</v>
      </c>
      <c r="K27" s="168">
        <v>4.640482478928242</v>
      </c>
      <c r="L27" s="173">
        <v>6.1</v>
      </c>
      <c r="M27" s="239">
        <v>7.5</v>
      </c>
      <c r="N27" s="179"/>
    </row>
    <row r="28" spans="1:14" ht="33.75">
      <c r="A28" s="41" t="s">
        <v>242</v>
      </c>
      <c r="B28" s="198"/>
      <c r="C28" s="173"/>
      <c r="D28" s="173"/>
      <c r="E28" s="173"/>
      <c r="F28" s="173"/>
      <c r="G28" s="173"/>
      <c r="H28" s="125"/>
      <c r="I28" s="173"/>
      <c r="J28" s="173"/>
      <c r="K28" s="168"/>
      <c r="L28" s="173"/>
      <c r="M28" s="239"/>
      <c r="N28" s="179"/>
    </row>
    <row r="29" spans="1:14" ht="12.75">
      <c r="A29" s="98" t="s">
        <v>188</v>
      </c>
      <c r="B29" s="160">
        <v>50.14042513377264</v>
      </c>
      <c r="C29" s="173">
        <v>49.1</v>
      </c>
      <c r="D29" s="173">
        <v>55.4</v>
      </c>
      <c r="E29" s="173">
        <v>-3.2818851872857993</v>
      </c>
      <c r="F29" s="173">
        <v>6.9</v>
      </c>
      <c r="G29" s="173">
        <v>6.4</v>
      </c>
      <c r="H29" s="168">
        <v>-10.036859799808637</v>
      </c>
      <c r="I29" s="173">
        <v>11.3</v>
      </c>
      <c r="J29" s="173">
        <v>11.4</v>
      </c>
      <c r="K29" s="168">
        <v>-2.8329866555362155</v>
      </c>
      <c r="L29" s="173">
        <v>4.3</v>
      </c>
      <c r="M29" s="239">
        <v>4</v>
      </c>
      <c r="N29" s="179"/>
    </row>
    <row r="30" spans="1:14" ht="22.5">
      <c r="A30" s="41" t="s">
        <v>189</v>
      </c>
      <c r="B30" s="160"/>
      <c r="C30" s="173"/>
      <c r="D30" s="173"/>
      <c r="E30" s="173"/>
      <c r="F30" s="173"/>
      <c r="G30" s="173"/>
      <c r="H30" s="168"/>
      <c r="I30" s="173"/>
      <c r="J30" s="173"/>
      <c r="K30" s="168"/>
      <c r="L30" s="173"/>
      <c r="M30" s="239"/>
      <c r="N30" s="179"/>
    </row>
    <row r="31" spans="1:14" ht="12.75">
      <c r="A31" s="98" t="s">
        <v>190</v>
      </c>
      <c r="B31" s="197">
        <v>44.082479813038034</v>
      </c>
      <c r="C31" s="173">
        <v>45</v>
      </c>
      <c r="D31" s="173">
        <v>48.5</v>
      </c>
      <c r="E31" s="173">
        <v>13.47412642576976</v>
      </c>
      <c r="F31" s="173">
        <v>17.1</v>
      </c>
      <c r="G31" s="173">
        <v>17.4</v>
      </c>
      <c r="H31" s="124">
        <v>34.91149651081145</v>
      </c>
      <c r="I31" s="173">
        <v>33.2</v>
      </c>
      <c r="J31" s="173">
        <v>31.5</v>
      </c>
      <c r="K31" s="168">
        <v>5.879487834606052</v>
      </c>
      <c r="L31" s="173">
        <v>9.3</v>
      </c>
      <c r="M31" s="239">
        <v>9.7</v>
      </c>
      <c r="N31" s="179"/>
    </row>
    <row r="32" spans="1:14" ht="45">
      <c r="A32" s="41" t="s">
        <v>191</v>
      </c>
      <c r="B32" s="198"/>
      <c r="C32" s="173"/>
      <c r="D32" s="173"/>
      <c r="E32" s="173"/>
      <c r="F32" s="173"/>
      <c r="G32" s="173"/>
      <c r="H32" s="125"/>
      <c r="I32" s="173"/>
      <c r="J32" s="173"/>
      <c r="K32" s="168"/>
      <c r="L32" s="173"/>
      <c r="M32" s="239"/>
      <c r="N32" s="179"/>
    </row>
    <row r="33" spans="1:14" ht="22.5">
      <c r="A33" s="98" t="s">
        <v>243</v>
      </c>
      <c r="B33" s="160">
        <v>17.783471771343255</v>
      </c>
      <c r="C33" s="173">
        <v>21.2</v>
      </c>
      <c r="D33" s="173">
        <v>20.3</v>
      </c>
      <c r="E33" s="173">
        <v>8.021768878487656</v>
      </c>
      <c r="F33" s="173">
        <v>14.5</v>
      </c>
      <c r="G33" s="173">
        <v>15.4</v>
      </c>
      <c r="H33" s="168">
        <v>13.017501775032397</v>
      </c>
      <c r="I33" s="173">
        <v>20.5</v>
      </c>
      <c r="J33" s="173">
        <v>24.1</v>
      </c>
      <c r="K33" s="168">
        <v>3.2290359262057295</v>
      </c>
      <c r="L33" s="173">
        <v>5.2</v>
      </c>
      <c r="M33" s="239">
        <v>5.5</v>
      </c>
      <c r="N33" s="179"/>
    </row>
    <row r="34" spans="1:14" ht="33" customHeight="1">
      <c r="A34" s="41" t="s">
        <v>244</v>
      </c>
      <c r="B34" s="160"/>
      <c r="C34" s="173"/>
      <c r="D34" s="173"/>
      <c r="E34" s="173"/>
      <c r="F34" s="173"/>
      <c r="G34" s="173"/>
      <c r="H34" s="168"/>
      <c r="I34" s="173"/>
      <c r="J34" s="173"/>
      <c r="K34" s="168"/>
      <c r="L34" s="173"/>
      <c r="M34" s="239"/>
      <c r="N34" s="179"/>
    </row>
    <row r="35" spans="1:14" ht="12.75">
      <c r="A35" s="98" t="s">
        <v>261</v>
      </c>
      <c r="B35" s="197">
        <v>27.235926330463307</v>
      </c>
      <c r="C35" s="173">
        <v>22.4</v>
      </c>
      <c r="D35" s="173">
        <v>29.7</v>
      </c>
      <c r="E35" s="173">
        <v>2.0855564201511867</v>
      </c>
      <c r="F35" s="173">
        <v>0.3</v>
      </c>
      <c r="G35" s="173">
        <v>3.1</v>
      </c>
      <c r="H35" s="124">
        <v>2.335792188666748</v>
      </c>
      <c r="I35" s="173">
        <v>0.2</v>
      </c>
      <c r="J35" s="173">
        <v>4</v>
      </c>
      <c r="K35" s="168">
        <v>1.5011251730012645</v>
      </c>
      <c r="L35" s="173">
        <v>0.2</v>
      </c>
      <c r="M35" s="239">
        <v>2.6</v>
      </c>
      <c r="N35" s="179"/>
    </row>
    <row r="36" spans="1:14" ht="22.5">
      <c r="A36" s="41" t="s">
        <v>262</v>
      </c>
      <c r="B36" s="197"/>
      <c r="C36" s="174"/>
      <c r="D36" s="174"/>
      <c r="E36" s="173"/>
      <c r="F36" s="174"/>
      <c r="G36" s="174"/>
      <c r="H36" s="124"/>
      <c r="I36" s="174"/>
      <c r="J36" s="174"/>
      <c r="K36" s="168"/>
      <c r="L36" s="174"/>
      <c r="M36" s="239"/>
      <c r="N36" s="179"/>
    </row>
    <row r="37" spans="1:14" ht="12.75">
      <c r="A37" s="98" t="s">
        <v>246</v>
      </c>
      <c r="B37" s="160">
        <v>12.854286564439565</v>
      </c>
      <c r="C37" s="173">
        <v>15.4</v>
      </c>
      <c r="D37" s="173">
        <v>19</v>
      </c>
      <c r="E37" s="173">
        <v>-0.15070368467533404</v>
      </c>
      <c r="F37" s="173">
        <v>4.2</v>
      </c>
      <c r="G37" s="173">
        <v>9.8</v>
      </c>
      <c r="H37" s="168">
        <v>-0.7274024252098554</v>
      </c>
      <c r="I37" s="173">
        <v>5.6</v>
      </c>
      <c r="J37" s="173">
        <v>13</v>
      </c>
      <c r="K37" s="168">
        <v>-0.34654200384151984</v>
      </c>
      <c r="L37" s="173">
        <v>2.8</v>
      </c>
      <c r="M37" s="239">
        <v>7.2</v>
      </c>
      <c r="N37" s="179"/>
    </row>
    <row r="38" spans="1:14" ht="22.5">
      <c r="A38" s="41" t="s">
        <v>247</v>
      </c>
      <c r="B38" s="160"/>
      <c r="C38" s="173"/>
      <c r="D38" s="173"/>
      <c r="E38" s="173"/>
      <c r="F38" s="173"/>
      <c r="G38" s="173"/>
      <c r="H38" s="168"/>
      <c r="I38" s="173"/>
      <c r="J38" s="173"/>
      <c r="K38" s="168"/>
      <c r="L38" s="173"/>
      <c r="M38" s="239"/>
      <c r="N38" s="179"/>
    </row>
    <row r="39" spans="1:14" ht="12.75">
      <c r="A39" s="98" t="s">
        <v>248</v>
      </c>
      <c r="B39" s="160">
        <v>22.93319416880486</v>
      </c>
      <c r="C39" s="173">
        <v>32.5</v>
      </c>
      <c r="D39" s="173">
        <v>32.1</v>
      </c>
      <c r="E39" s="173">
        <v>-2.7867094575781617</v>
      </c>
      <c r="F39" s="173">
        <v>2</v>
      </c>
      <c r="G39" s="173">
        <v>9.8</v>
      </c>
      <c r="H39" s="168">
        <v>-5.85978422831411</v>
      </c>
      <c r="I39" s="173">
        <v>2.7</v>
      </c>
      <c r="J39" s="173">
        <v>13.2</v>
      </c>
      <c r="K39" s="168">
        <v>-2.1838929517764396</v>
      </c>
      <c r="L39" s="173">
        <v>0.8</v>
      </c>
      <c r="M39" s="239">
        <v>6</v>
      </c>
      <c r="N39" s="179"/>
    </row>
    <row r="40" spans="1:14" ht="22.5">
      <c r="A40" s="41" t="s">
        <v>249</v>
      </c>
      <c r="B40" s="160"/>
      <c r="C40" s="173"/>
      <c r="D40" s="173"/>
      <c r="E40" s="173"/>
      <c r="F40" s="173"/>
      <c r="G40" s="173"/>
      <c r="H40" s="168"/>
      <c r="I40" s="173"/>
      <c r="J40" s="173"/>
      <c r="K40" s="168"/>
      <c r="L40" s="173"/>
      <c r="M40" s="239"/>
      <c r="N40" s="179"/>
    </row>
    <row r="41" spans="1:14" ht="12.75">
      <c r="A41" s="98" t="s">
        <v>250</v>
      </c>
      <c r="B41" s="160">
        <v>33.49823183251354</v>
      </c>
      <c r="C41" s="173">
        <v>39.5</v>
      </c>
      <c r="D41" s="173">
        <v>39.2</v>
      </c>
      <c r="E41" s="173">
        <v>1.3180035498491722</v>
      </c>
      <c r="F41" s="173">
        <v>15.9</v>
      </c>
      <c r="G41" s="173">
        <v>15.1</v>
      </c>
      <c r="H41" s="168">
        <v>-1.4555934970992621</v>
      </c>
      <c r="I41" s="173">
        <v>24.4</v>
      </c>
      <c r="J41" s="173">
        <v>23.2</v>
      </c>
      <c r="K41" s="168">
        <v>-0.40788636084533125</v>
      </c>
      <c r="L41" s="173">
        <v>6.3</v>
      </c>
      <c r="M41" s="239">
        <v>5.4</v>
      </c>
      <c r="N41" s="179"/>
    </row>
    <row r="42" spans="1:14" ht="22.5">
      <c r="A42" s="102" t="s">
        <v>251</v>
      </c>
      <c r="B42" s="127"/>
      <c r="C42" s="128"/>
      <c r="D42" s="128"/>
      <c r="E42" s="107"/>
      <c r="F42" s="128"/>
      <c r="G42" s="128"/>
      <c r="H42" s="107"/>
      <c r="I42" s="128"/>
      <c r="J42" s="128"/>
      <c r="K42" s="107"/>
      <c r="L42" s="129"/>
      <c r="M42" s="240"/>
      <c r="N42" s="179"/>
    </row>
  </sheetData>
  <sheetProtection/>
  <mergeCells count="7">
    <mergeCell ref="A1:M1"/>
    <mergeCell ref="A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6.125" style="0" customWidth="1"/>
    <col min="2" max="4" width="6.00390625" style="0" customWidth="1"/>
    <col min="5" max="7" width="6.75390625" style="0" customWidth="1"/>
    <col min="8" max="10" width="7.625" style="0" customWidth="1"/>
  </cols>
  <sheetData>
    <row r="1" spans="1:10" ht="42" customHeight="1">
      <c r="A1" s="271" t="s">
        <v>263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66.75" customHeight="1">
      <c r="A2" s="274"/>
      <c r="B2" s="269" t="s">
        <v>349</v>
      </c>
      <c r="C2" s="263"/>
      <c r="D2" s="272"/>
      <c r="E2" s="269" t="s">
        <v>348</v>
      </c>
      <c r="F2" s="263"/>
      <c r="G2" s="272"/>
      <c r="H2" s="275" t="s">
        <v>350</v>
      </c>
      <c r="I2" s="267"/>
      <c r="J2" s="267"/>
    </row>
    <row r="3" spans="1:10" ht="13.5" customHeight="1">
      <c r="A3" s="272"/>
      <c r="B3" s="177">
        <v>2015</v>
      </c>
      <c r="C3" s="72">
        <v>2018</v>
      </c>
      <c r="D3" s="177">
        <v>2019</v>
      </c>
      <c r="E3" s="177">
        <v>2015</v>
      </c>
      <c r="F3" s="72">
        <v>2018</v>
      </c>
      <c r="G3" s="177">
        <v>2019</v>
      </c>
      <c r="H3" s="72">
        <v>2015</v>
      </c>
      <c r="I3" s="72">
        <v>2018</v>
      </c>
      <c r="J3" s="177">
        <v>2019</v>
      </c>
    </row>
    <row r="4" spans="1:10" ht="12.75">
      <c r="A4" s="39" t="s">
        <v>265</v>
      </c>
      <c r="B4" s="139">
        <v>50.6</v>
      </c>
      <c r="C4" s="118">
        <v>55.7</v>
      </c>
      <c r="D4" s="118">
        <v>55.9</v>
      </c>
      <c r="E4" s="118">
        <v>317</v>
      </c>
      <c r="F4" s="118">
        <v>328</v>
      </c>
      <c r="G4" s="118">
        <v>336.1</v>
      </c>
      <c r="H4" s="118">
        <v>119398.8</v>
      </c>
      <c r="I4" s="118">
        <v>144160.8</v>
      </c>
      <c r="J4" s="232">
        <v>157346.6</v>
      </c>
    </row>
    <row r="5" spans="1:10" ht="12.75">
      <c r="A5" s="98" t="s">
        <v>266</v>
      </c>
      <c r="B5" s="168">
        <v>0.963</v>
      </c>
      <c r="C5" s="168">
        <v>1</v>
      </c>
      <c r="D5" s="168">
        <v>1.1</v>
      </c>
      <c r="E5" s="168">
        <v>37</v>
      </c>
      <c r="F5" s="168">
        <v>34.2</v>
      </c>
      <c r="G5" s="168">
        <v>39.2</v>
      </c>
      <c r="H5" s="168">
        <v>3824.6</v>
      </c>
      <c r="I5" s="168">
        <v>4313.6</v>
      </c>
      <c r="J5" s="231">
        <v>5261.4</v>
      </c>
    </row>
    <row r="6" spans="1:10" ht="12.75">
      <c r="A6" s="98" t="s">
        <v>267</v>
      </c>
      <c r="B6" s="168">
        <v>45.289</v>
      </c>
      <c r="C6" s="168">
        <v>50.4</v>
      </c>
      <c r="D6" s="168">
        <v>50.8</v>
      </c>
      <c r="E6" s="168">
        <v>244.1</v>
      </c>
      <c r="F6" s="168">
        <v>259</v>
      </c>
      <c r="G6" s="168">
        <v>262.2</v>
      </c>
      <c r="H6" s="168">
        <v>99531.4</v>
      </c>
      <c r="I6" s="168">
        <v>123139</v>
      </c>
      <c r="J6" s="231">
        <v>132376.5</v>
      </c>
    </row>
    <row r="7" spans="1:10" ht="12.75" customHeight="1">
      <c r="A7" s="98" t="s">
        <v>268</v>
      </c>
      <c r="B7" s="168">
        <v>0.094</v>
      </c>
      <c r="C7" s="168">
        <v>0</v>
      </c>
      <c r="D7" s="168">
        <v>0</v>
      </c>
      <c r="E7" s="168">
        <v>3.2</v>
      </c>
      <c r="F7" s="168">
        <v>1.5</v>
      </c>
      <c r="G7" s="168">
        <v>1.7</v>
      </c>
      <c r="H7" s="168">
        <v>641.1</v>
      </c>
      <c r="I7" s="168">
        <v>704.1</v>
      </c>
      <c r="J7" s="231">
        <v>660.5</v>
      </c>
    </row>
    <row r="8" spans="1:10" ht="45">
      <c r="A8" s="41" t="s">
        <v>269</v>
      </c>
      <c r="C8" s="192"/>
      <c r="D8" s="192"/>
      <c r="F8" s="192"/>
      <c r="G8" s="192"/>
      <c r="I8" s="192"/>
      <c r="J8" s="231"/>
    </row>
    <row r="9" spans="1:10" ht="12.75">
      <c r="A9" s="98" t="s">
        <v>270</v>
      </c>
      <c r="B9" s="168">
        <v>2.464</v>
      </c>
      <c r="C9" s="168">
        <v>2.6</v>
      </c>
      <c r="D9" s="168">
        <v>2.5</v>
      </c>
      <c r="E9" s="168">
        <v>18.8</v>
      </c>
      <c r="F9" s="168">
        <v>20.7</v>
      </c>
      <c r="G9" s="168">
        <v>20.5</v>
      </c>
      <c r="H9" s="168">
        <v>8880.4</v>
      </c>
      <c r="I9" s="168">
        <v>9913.4</v>
      </c>
      <c r="J9" s="231">
        <v>12291.1</v>
      </c>
    </row>
    <row r="10" spans="1:10" ht="12.75">
      <c r="A10" s="98" t="s">
        <v>271</v>
      </c>
      <c r="B10" s="168">
        <v>1.757</v>
      </c>
      <c r="C10" s="168">
        <v>1.7</v>
      </c>
      <c r="D10" s="168">
        <v>1.5</v>
      </c>
      <c r="E10" s="168">
        <v>13.9</v>
      </c>
      <c r="F10" s="168">
        <v>12.6</v>
      </c>
      <c r="G10" s="168">
        <v>12.5</v>
      </c>
      <c r="H10" s="168">
        <v>6521.3</v>
      </c>
      <c r="I10" s="168">
        <v>6090.7</v>
      </c>
      <c r="J10" s="231">
        <v>6757.1</v>
      </c>
    </row>
    <row r="11" spans="1:10" ht="22.5">
      <c r="A11" s="102" t="s">
        <v>272</v>
      </c>
      <c r="B11" s="128"/>
      <c r="C11" s="190"/>
      <c r="D11" s="190"/>
      <c r="E11" s="190"/>
      <c r="F11" s="193"/>
      <c r="G11" s="193"/>
      <c r="H11" s="193"/>
      <c r="I11" s="121"/>
      <c r="J11" s="180"/>
    </row>
    <row r="12" spans="1:10" ht="36" customHeight="1">
      <c r="A12" s="281" t="s">
        <v>273</v>
      </c>
      <c r="B12" s="281"/>
      <c r="C12" s="281"/>
      <c r="D12" s="281"/>
      <c r="E12" s="281"/>
      <c r="F12" s="281"/>
      <c r="G12" s="281"/>
      <c r="H12" s="281"/>
      <c r="I12" s="281"/>
      <c r="J12" s="281"/>
    </row>
  </sheetData>
  <sheetProtection/>
  <mergeCells count="6">
    <mergeCell ref="A1:J1"/>
    <mergeCell ref="A12:J12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27.375" style="0" customWidth="1"/>
    <col min="2" max="4" width="5.375" style="0" customWidth="1"/>
    <col min="5" max="7" width="5.875" style="0" customWidth="1"/>
    <col min="8" max="10" width="7.625" style="0" customWidth="1"/>
    <col min="11" max="13" width="6.75390625" style="0" customWidth="1"/>
  </cols>
  <sheetData>
    <row r="1" spans="1:13" ht="40.5" customHeight="1">
      <c r="A1" s="271" t="s">
        <v>331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94.5" customHeight="1">
      <c r="A2" s="274"/>
      <c r="B2" s="269" t="s">
        <v>264</v>
      </c>
      <c r="C2" s="263"/>
      <c r="D2" s="272"/>
      <c r="E2" s="269" t="s">
        <v>351</v>
      </c>
      <c r="F2" s="263"/>
      <c r="G2" s="272"/>
      <c r="H2" s="269" t="s">
        <v>352</v>
      </c>
      <c r="I2" s="263"/>
      <c r="J2" s="272"/>
      <c r="K2" s="275" t="s">
        <v>274</v>
      </c>
      <c r="L2" s="267"/>
      <c r="M2" s="267"/>
    </row>
    <row r="3" spans="1:13" ht="12.75">
      <c r="A3" s="272"/>
      <c r="B3" s="177">
        <v>2015</v>
      </c>
      <c r="C3" s="177">
        <v>2018</v>
      </c>
      <c r="D3" s="177">
        <v>2019</v>
      </c>
      <c r="E3" s="177">
        <v>2015</v>
      </c>
      <c r="F3" s="177">
        <v>2018</v>
      </c>
      <c r="G3" s="177">
        <v>2019</v>
      </c>
      <c r="H3" s="177">
        <v>2015</v>
      </c>
      <c r="I3" s="177">
        <v>2018</v>
      </c>
      <c r="J3" s="177">
        <v>2019</v>
      </c>
      <c r="K3" s="72">
        <v>2015</v>
      </c>
      <c r="L3" s="72">
        <v>2018</v>
      </c>
      <c r="M3" s="177">
        <v>2019</v>
      </c>
    </row>
    <row r="4" spans="1:14" ht="12.75">
      <c r="A4" s="39" t="s">
        <v>197</v>
      </c>
      <c r="B4" s="130">
        <v>50.6</v>
      </c>
      <c r="C4" s="130">
        <v>55.7</v>
      </c>
      <c r="D4" s="148">
        <v>55.9</v>
      </c>
      <c r="E4" s="130">
        <v>317</v>
      </c>
      <c r="F4" s="130">
        <v>328</v>
      </c>
      <c r="G4" s="148">
        <v>336.1</v>
      </c>
      <c r="H4" s="20">
        <v>119398.8</v>
      </c>
      <c r="I4" s="20">
        <v>144160.8</v>
      </c>
      <c r="J4" s="241">
        <v>157346.6</v>
      </c>
      <c r="K4" s="20">
        <v>2905</v>
      </c>
      <c r="L4" s="20">
        <v>11220</v>
      </c>
      <c r="M4" s="241">
        <v>12386.4</v>
      </c>
      <c r="N4" s="179"/>
    </row>
    <row r="5" spans="1:14" ht="22.5">
      <c r="A5" s="98" t="s">
        <v>275</v>
      </c>
      <c r="B5" s="131">
        <v>3.1</v>
      </c>
      <c r="C5" s="131">
        <v>4.2</v>
      </c>
      <c r="D5" s="131">
        <v>4.4</v>
      </c>
      <c r="E5" s="131">
        <v>39.8</v>
      </c>
      <c r="F5" s="131">
        <v>38.7</v>
      </c>
      <c r="G5" s="242">
        <v>38.7</v>
      </c>
      <c r="H5" s="21">
        <v>9019.1</v>
      </c>
      <c r="I5" s="21">
        <v>12431.7</v>
      </c>
      <c r="J5" s="242">
        <v>13937</v>
      </c>
      <c r="K5" s="21">
        <v>64.7</v>
      </c>
      <c r="L5" s="21">
        <v>1212.5</v>
      </c>
      <c r="M5" s="242">
        <v>1278.7</v>
      </c>
      <c r="N5" s="179"/>
    </row>
    <row r="6" spans="1:14" ht="33.75">
      <c r="A6" s="41" t="s">
        <v>276</v>
      </c>
      <c r="B6" s="131"/>
      <c r="C6" s="131"/>
      <c r="D6" s="131"/>
      <c r="E6" s="131"/>
      <c r="F6" s="131"/>
      <c r="G6" s="131"/>
      <c r="H6" s="21"/>
      <c r="I6" s="21"/>
      <c r="J6" s="21"/>
      <c r="K6" s="21"/>
      <c r="L6" s="21"/>
      <c r="M6" s="229"/>
      <c r="N6" s="179"/>
    </row>
    <row r="7" spans="1:14" ht="12.75">
      <c r="A7" s="98" t="s">
        <v>172</v>
      </c>
      <c r="B7" s="131">
        <v>4.3</v>
      </c>
      <c r="C7" s="131">
        <v>4.7</v>
      </c>
      <c r="D7" s="131">
        <v>4.7</v>
      </c>
      <c r="E7" s="131">
        <v>46.1</v>
      </c>
      <c r="F7" s="131">
        <v>47.5</v>
      </c>
      <c r="G7" s="131">
        <v>45.3</v>
      </c>
      <c r="H7" s="21">
        <v>13609.6</v>
      </c>
      <c r="I7" s="21">
        <v>15215.8</v>
      </c>
      <c r="J7" s="242">
        <v>15854.8</v>
      </c>
      <c r="K7" s="21">
        <v>47.2</v>
      </c>
      <c r="L7" s="21">
        <v>704.9</v>
      </c>
      <c r="M7" s="242">
        <v>831.4</v>
      </c>
      <c r="N7" s="179"/>
    </row>
    <row r="8" spans="1:14" ht="33.75">
      <c r="A8" s="41" t="s">
        <v>230</v>
      </c>
      <c r="B8" s="131"/>
      <c r="C8" s="131"/>
      <c r="D8" s="131"/>
      <c r="E8" s="131"/>
      <c r="F8" s="131"/>
      <c r="G8" s="131"/>
      <c r="H8" s="21"/>
      <c r="I8" s="21"/>
      <c r="J8" s="21"/>
      <c r="K8" s="21"/>
      <c r="L8" s="21"/>
      <c r="M8" s="229"/>
      <c r="N8" s="179"/>
    </row>
    <row r="9" spans="1:14" ht="33.75">
      <c r="A9" s="98" t="s">
        <v>277</v>
      </c>
      <c r="B9" s="131">
        <v>0.1</v>
      </c>
      <c r="C9" s="131">
        <v>0.1</v>
      </c>
      <c r="D9" s="131">
        <v>0.1</v>
      </c>
      <c r="E9" s="131">
        <v>0.6</v>
      </c>
      <c r="F9" s="131">
        <v>0.5</v>
      </c>
      <c r="G9" s="131">
        <v>0.5</v>
      </c>
      <c r="H9" s="21">
        <v>147.4</v>
      </c>
      <c r="I9" s="21">
        <v>215.1</v>
      </c>
      <c r="J9" s="242">
        <v>466.8</v>
      </c>
      <c r="K9" s="21">
        <v>72.8</v>
      </c>
      <c r="L9" s="21">
        <v>28</v>
      </c>
      <c r="M9" s="242">
        <v>28.4</v>
      </c>
      <c r="N9" s="179"/>
    </row>
    <row r="10" spans="1:14" ht="67.5">
      <c r="A10" s="41" t="s">
        <v>278</v>
      </c>
      <c r="B10" s="131"/>
      <c r="C10" s="131"/>
      <c r="D10" s="131"/>
      <c r="E10" s="131"/>
      <c r="F10" s="131"/>
      <c r="G10" s="131"/>
      <c r="H10" s="21"/>
      <c r="I10" s="21"/>
      <c r="J10" s="21"/>
      <c r="K10" s="21"/>
      <c r="L10" s="21"/>
      <c r="M10" s="229"/>
      <c r="N10" s="179"/>
    </row>
    <row r="11" spans="1:14" ht="33.75">
      <c r="A11" s="98" t="s">
        <v>279</v>
      </c>
      <c r="B11" s="131">
        <v>0.4</v>
      </c>
      <c r="C11" s="131">
        <v>0.4</v>
      </c>
      <c r="D11" s="131">
        <v>0.5</v>
      </c>
      <c r="E11" s="131">
        <v>5.6</v>
      </c>
      <c r="F11" s="131">
        <v>5.6</v>
      </c>
      <c r="G11" s="131">
        <v>5.6</v>
      </c>
      <c r="H11" s="21">
        <v>571.4</v>
      </c>
      <c r="I11" s="21">
        <v>766</v>
      </c>
      <c r="J11" s="242">
        <v>860.1</v>
      </c>
      <c r="K11" s="21">
        <v>-64.7</v>
      </c>
      <c r="L11" s="21">
        <v>9.7</v>
      </c>
      <c r="M11" s="242">
        <v>-3</v>
      </c>
      <c r="N11" s="179"/>
    </row>
    <row r="12" spans="1:14" ht="67.5">
      <c r="A12" s="41" t="s">
        <v>280</v>
      </c>
      <c r="B12" s="131"/>
      <c r="C12" s="131"/>
      <c r="D12" s="131"/>
      <c r="E12" s="131"/>
      <c r="F12" s="131"/>
      <c r="G12" s="131"/>
      <c r="H12" s="21"/>
      <c r="I12" s="21"/>
      <c r="J12" s="21"/>
      <c r="K12" s="21"/>
      <c r="L12" s="21"/>
      <c r="M12" s="229"/>
      <c r="N12" s="179"/>
    </row>
    <row r="13" spans="1:14" ht="12.75">
      <c r="A13" s="98" t="s">
        <v>178</v>
      </c>
      <c r="B13" s="131">
        <v>3</v>
      </c>
      <c r="C13" s="131">
        <v>3.2</v>
      </c>
      <c r="D13" s="131">
        <v>3.3</v>
      </c>
      <c r="E13" s="131">
        <v>24.3</v>
      </c>
      <c r="F13" s="131">
        <v>22.7</v>
      </c>
      <c r="G13" s="131">
        <v>24.4</v>
      </c>
      <c r="H13" s="21">
        <v>9451.6</v>
      </c>
      <c r="I13" s="21">
        <v>11222</v>
      </c>
      <c r="J13" s="242">
        <v>11915.2</v>
      </c>
      <c r="K13" s="21">
        <v>324.5</v>
      </c>
      <c r="L13" s="21">
        <v>1277.7</v>
      </c>
      <c r="M13" s="242">
        <v>1244.5</v>
      </c>
      <c r="N13" s="179"/>
    </row>
    <row r="14" spans="1:14" ht="22.5">
      <c r="A14" s="41" t="s">
        <v>179</v>
      </c>
      <c r="B14" s="131"/>
      <c r="C14" s="131"/>
      <c r="D14" s="131"/>
      <c r="E14" s="131"/>
      <c r="F14" s="131"/>
      <c r="G14" s="131"/>
      <c r="H14" s="21"/>
      <c r="I14" s="21"/>
      <c r="J14" s="21"/>
      <c r="K14" s="21"/>
      <c r="L14" s="21"/>
      <c r="M14" s="229"/>
      <c r="N14" s="179"/>
    </row>
    <row r="15" spans="1:14" ht="12.75">
      <c r="A15" s="98" t="s">
        <v>281</v>
      </c>
      <c r="B15" s="131">
        <v>20.1</v>
      </c>
      <c r="C15" s="131">
        <v>20.9</v>
      </c>
      <c r="D15" s="131">
        <v>20.3</v>
      </c>
      <c r="E15" s="131">
        <v>81.8</v>
      </c>
      <c r="F15" s="131">
        <v>85.4</v>
      </c>
      <c r="G15" s="131">
        <v>85.1</v>
      </c>
      <c r="H15" s="21">
        <v>57700.5</v>
      </c>
      <c r="I15" s="21">
        <v>67881</v>
      </c>
      <c r="J15" s="242">
        <v>73529.2</v>
      </c>
      <c r="K15" s="21">
        <v>1266.9</v>
      </c>
      <c r="L15" s="21">
        <v>3439.6</v>
      </c>
      <c r="M15" s="242">
        <v>3664.8</v>
      </c>
      <c r="N15" s="179"/>
    </row>
    <row r="16" spans="1:14" ht="22.5">
      <c r="A16" s="41" t="s">
        <v>282</v>
      </c>
      <c r="B16" s="131"/>
      <c r="C16" s="131"/>
      <c r="D16" s="131"/>
      <c r="E16" s="131"/>
      <c r="F16" s="131"/>
      <c r="G16" s="131"/>
      <c r="H16" s="21"/>
      <c r="I16" s="21"/>
      <c r="J16" s="21"/>
      <c r="K16" s="21"/>
      <c r="L16" s="21"/>
      <c r="M16" s="229"/>
      <c r="N16" s="179"/>
    </row>
    <row r="17" spans="1:14" ht="12.75">
      <c r="A17" s="98" t="s">
        <v>283</v>
      </c>
      <c r="B17" s="131">
        <v>2.7</v>
      </c>
      <c r="C17" s="131">
        <v>2.9</v>
      </c>
      <c r="D17" s="131">
        <v>3</v>
      </c>
      <c r="E17" s="131">
        <v>21.6</v>
      </c>
      <c r="F17" s="131">
        <v>23.4</v>
      </c>
      <c r="G17" s="131">
        <v>24</v>
      </c>
      <c r="H17" s="21">
        <v>8861.5</v>
      </c>
      <c r="I17" s="21">
        <v>10978.5</v>
      </c>
      <c r="J17" s="242">
        <v>11629.1</v>
      </c>
      <c r="K17" s="21">
        <v>534.5</v>
      </c>
      <c r="L17" s="21">
        <v>553.8</v>
      </c>
      <c r="M17" s="174">
        <v>334.7</v>
      </c>
      <c r="N17" s="179"/>
    </row>
    <row r="18" spans="1:14" ht="22.5">
      <c r="A18" s="41" t="s">
        <v>284</v>
      </c>
      <c r="B18" s="131"/>
      <c r="C18" s="131"/>
      <c r="D18" s="131"/>
      <c r="E18" s="131"/>
      <c r="F18" s="131"/>
      <c r="G18" s="131"/>
      <c r="H18" s="21"/>
      <c r="I18" s="21"/>
      <c r="J18" s="21"/>
      <c r="K18" s="21"/>
      <c r="L18" s="21"/>
      <c r="M18" s="229"/>
      <c r="N18" s="179"/>
    </row>
    <row r="19" spans="1:14" ht="22.5">
      <c r="A19" s="98" t="s">
        <v>285</v>
      </c>
      <c r="B19" s="131">
        <v>1.7</v>
      </c>
      <c r="C19" s="131">
        <v>2</v>
      </c>
      <c r="D19" s="131">
        <v>2.1</v>
      </c>
      <c r="E19" s="131">
        <v>12.4</v>
      </c>
      <c r="F19" s="131">
        <v>13.7</v>
      </c>
      <c r="G19" s="131">
        <v>14.5</v>
      </c>
      <c r="H19" s="21">
        <v>1903.3</v>
      </c>
      <c r="I19" s="21">
        <v>2856.7</v>
      </c>
      <c r="J19" s="242">
        <v>3544</v>
      </c>
      <c r="K19" s="21">
        <v>-161.7</v>
      </c>
      <c r="L19" s="21">
        <v>110.8</v>
      </c>
      <c r="M19" s="242">
        <v>276.5</v>
      </c>
      <c r="N19" s="179"/>
    </row>
    <row r="20" spans="1:14" ht="56.25">
      <c r="A20" s="41" t="s">
        <v>286</v>
      </c>
      <c r="B20" s="131"/>
      <c r="C20" s="131"/>
      <c r="D20" s="131"/>
      <c r="E20" s="131"/>
      <c r="F20" s="131"/>
      <c r="G20" s="131"/>
      <c r="H20" s="131"/>
      <c r="I20" s="21"/>
      <c r="J20" s="21"/>
      <c r="K20" s="21"/>
      <c r="L20" s="21"/>
      <c r="M20" s="229"/>
      <c r="N20" s="179"/>
    </row>
    <row r="21" spans="1:14" ht="12.75">
      <c r="A21" s="98" t="s">
        <v>287</v>
      </c>
      <c r="B21" s="131">
        <v>2</v>
      </c>
      <c r="C21" s="131">
        <v>2.3</v>
      </c>
      <c r="D21" s="131">
        <v>2.4</v>
      </c>
      <c r="E21" s="131">
        <v>10.6</v>
      </c>
      <c r="F21" s="131">
        <v>12</v>
      </c>
      <c r="G21" s="131">
        <v>14</v>
      </c>
      <c r="H21" s="21">
        <v>3048.1</v>
      </c>
      <c r="I21" s="21">
        <v>3767.8</v>
      </c>
      <c r="J21" s="242">
        <v>4897.2</v>
      </c>
      <c r="K21" s="21">
        <v>102.5</v>
      </c>
      <c r="L21" s="21">
        <v>569.3</v>
      </c>
      <c r="M21" s="242">
        <v>850.6</v>
      </c>
      <c r="N21" s="179"/>
    </row>
    <row r="22" spans="1:14" ht="23.25" customHeight="1">
      <c r="A22" s="41" t="s">
        <v>187</v>
      </c>
      <c r="B22" s="131"/>
      <c r="C22" s="131"/>
      <c r="D22" s="131"/>
      <c r="E22" s="131"/>
      <c r="F22" s="131"/>
      <c r="G22" s="131"/>
      <c r="H22" s="21"/>
      <c r="I22" s="21"/>
      <c r="J22" s="21"/>
      <c r="K22" s="21"/>
      <c r="L22" s="21"/>
      <c r="M22" s="229"/>
      <c r="N22" s="179"/>
    </row>
    <row r="23" spans="1:14" ht="12.75">
      <c r="A23" s="98" t="s">
        <v>188</v>
      </c>
      <c r="B23" s="131">
        <v>3.5</v>
      </c>
      <c r="C23" s="131">
        <v>3.6</v>
      </c>
      <c r="D23" s="131">
        <v>3.7</v>
      </c>
      <c r="E23" s="131">
        <v>14.8</v>
      </c>
      <c r="F23" s="131">
        <v>14.1</v>
      </c>
      <c r="G23" s="131">
        <v>13.4</v>
      </c>
      <c r="H23" s="21">
        <v>3017.4</v>
      </c>
      <c r="I23" s="21">
        <v>3813.9</v>
      </c>
      <c r="J23" s="242">
        <v>3864.7</v>
      </c>
      <c r="K23" s="21">
        <v>-260.7</v>
      </c>
      <c r="L23" s="21">
        <v>1277.6</v>
      </c>
      <c r="M23" s="242">
        <v>1186.1</v>
      </c>
      <c r="N23" s="179"/>
    </row>
    <row r="24" spans="1:14" ht="33.75">
      <c r="A24" s="41" t="s">
        <v>189</v>
      </c>
      <c r="B24" s="131"/>
      <c r="C24" s="131"/>
      <c r="D24" s="131"/>
      <c r="E24" s="131"/>
      <c r="F24" s="131"/>
      <c r="G24" s="131"/>
      <c r="H24" s="21"/>
      <c r="I24" s="21"/>
      <c r="J24" s="21"/>
      <c r="K24" s="21"/>
      <c r="L24" s="21"/>
      <c r="M24" s="229"/>
      <c r="N24" s="179"/>
    </row>
    <row r="25" spans="1:14" ht="22.5">
      <c r="A25" s="98" t="s">
        <v>288</v>
      </c>
      <c r="B25" s="131">
        <v>4.2</v>
      </c>
      <c r="C25" s="131">
        <v>4.9</v>
      </c>
      <c r="D25" s="131">
        <v>4.9</v>
      </c>
      <c r="E25" s="131">
        <v>15.2</v>
      </c>
      <c r="F25" s="131">
        <v>15.3</v>
      </c>
      <c r="G25" s="131">
        <v>15</v>
      </c>
      <c r="H25" s="21">
        <v>3628.1</v>
      </c>
      <c r="I25" s="21">
        <v>4110.5</v>
      </c>
      <c r="J25" s="242">
        <v>4142.9</v>
      </c>
      <c r="K25" s="21">
        <v>502.5</v>
      </c>
      <c r="L25" s="21">
        <v>855.2</v>
      </c>
      <c r="M25" s="242">
        <v>884.4</v>
      </c>
      <c r="N25" s="179"/>
    </row>
    <row r="26" spans="1:14" ht="45">
      <c r="A26" s="41" t="s">
        <v>289</v>
      </c>
      <c r="B26" s="131"/>
      <c r="C26" s="131"/>
      <c r="D26" s="131"/>
      <c r="E26" s="131"/>
      <c r="F26" s="131"/>
      <c r="G26" s="131"/>
      <c r="H26" s="21"/>
      <c r="I26" s="21"/>
      <c r="J26" s="21"/>
      <c r="K26" s="21"/>
      <c r="L26" s="21"/>
      <c r="M26" s="229"/>
      <c r="N26" s="179"/>
    </row>
    <row r="27" spans="1:14" ht="12.75">
      <c r="A27" s="98" t="s">
        <v>192</v>
      </c>
      <c r="B27" s="131">
        <v>5.5</v>
      </c>
      <c r="C27" s="131">
        <v>6.4999999999999964</v>
      </c>
      <c r="D27" s="131">
        <v>6.5</v>
      </c>
      <c r="E27" s="131">
        <v>44.2</v>
      </c>
      <c r="F27" s="21">
        <v>49.10000000000002</v>
      </c>
      <c r="G27" s="21">
        <v>55.6</v>
      </c>
      <c r="H27" s="21">
        <v>8440.8</v>
      </c>
      <c r="I27" s="21">
        <v>10901.8</v>
      </c>
      <c r="J27" s="21">
        <v>12705.6</v>
      </c>
      <c r="K27" s="21">
        <v>476.5</v>
      </c>
      <c r="L27" s="21">
        <v>1180.8999999999999</v>
      </c>
      <c r="M27" s="243">
        <v>1809.3</v>
      </c>
      <c r="N27" s="179"/>
    </row>
    <row r="28" spans="1:14" ht="22.5">
      <c r="A28" s="102" t="s">
        <v>193</v>
      </c>
      <c r="B28" s="103"/>
      <c r="C28" s="94"/>
      <c r="D28" s="176"/>
      <c r="E28" s="94"/>
      <c r="F28" s="132"/>
      <c r="G28" s="132"/>
      <c r="H28" s="132"/>
      <c r="I28" s="132"/>
      <c r="J28" s="132"/>
      <c r="K28" s="132"/>
      <c r="L28" s="132"/>
      <c r="M28" s="180"/>
      <c r="N28" s="179"/>
    </row>
    <row r="29" spans="1:13" ht="26.25" customHeight="1">
      <c r="A29" s="282" t="s">
        <v>353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</sheetData>
  <sheetProtection/>
  <mergeCells count="7">
    <mergeCell ref="A1:M1"/>
    <mergeCell ref="A29:M29"/>
    <mergeCell ref="A2:A3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0.75390625" style="0" customWidth="1"/>
    <col min="2" max="6" width="10.375" style="0" customWidth="1"/>
    <col min="7" max="7" width="10.00390625" style="0" customWidth="1"/>
  </cols>
  <sheetData>
    <row r="1" spans="1:7" ht="36.75" customHeight="1">
      <c r="A1" s="260" t="s">
        <v>290</v>
      </c>
      <c r="B1" s="260"/>
      <c r="C1" s="260"/>
      <c r="D1" s="260"/>
      <c r="E1" s="260"/>
      <c r="F1" s="260"/>
      <c r="G1" s="260"/>
    </row>
    <row r="2" spans="1:7" ht="12.75">
      <c r="A2" s="276" t="s">
        <v>354</v>
      </c>
      <c r="B2" s="283"/>
      <c r="C2" s="283"/>
      <c r="D2" s="283"/>
      <c r="E2" s="283"/>
      <c r="F2" s="284"/>
      <c r="G2" s="285"/>
    </row>
    <row r="3" spans="1:7" ht="69.75" customHeight="1">
      <c r="A3" s="278"/>
      <c r="B3" s="279" t="s">
        <v>291</v>
      </c>
      <c r="C3" s="286"/>
      <c r="D3" s="287"/>
      <c r="E3" s="279" t="s">
        <v>292</v>
      </c>
      <c r="F3" s="270"/>
      <c r="G3" s="270"/>
    </row>
    <row r="4" spans="1:7" ht="12.75">
      <c r="A4" s="272"/>
      <c r="B4" s="177">
        <v>2015</v>
      </c>
      <c r="C4" s="177">
        <v>2018</v>
      </c>
      <c r="D4" s="177">
        <v>2019</v>
      </c>
      <c r="E4" s="72">
        <v>2015</v>
      </c>
      <c r="F4" s="72">
        <v>2018</v>
      </c>
      <c r="G4" s="72">
        <v>2019</v>
      </c>
    </row>
    <row r="5" spans="1:7" ht="12.75">
      <c r="A5" s="39" t="s">
        <v>197</v>
      </c>
      <c r="B5" s="13">
        <v>1230.1</v>
      </c>
      <c r="C5" s="13">
        <v>1518.1</v>
      </c>
      <c r="D5" s="13">
        <f>SUM(D6,D17)</f>
        <v>1625.3962949999998</v>
      </c>
      <c r="E5" s="13">
        <f>SUM(E6,E17)</f>
        <v>479.3</v>
      </c>
      <c r="F5" s="13">
        <f>SUM(F6,F17)</f>
        <v>527.5</v>
      </c>
      <c r="G5" s="13">
        <f>SUM(G6,G17)</f>
        <v>663.516674</v>
      </c>
    </row>
    <row r="6" spans="1:7" ht="12.75">
      <c r="A6" s="40" t="s">
        <v>293</v>
      </c>
      <c r="B6" s="13">
        <v>1142.6</v>
      </c>
      <c r="C6" s="13">
        <v>1418.1</v>
      </c>
      <c r="D6" s="13">
        <f>SUM(D8:D16)</f>
        <v>1523.6699949999997</v>
      </c>
      <c r="E6" s="13">
        <f>SUM(E8:E16)</f>
        <v>470.3</v>
      </c>
      <c r="F6" s="13">
        <f>SUM(F8:F16)</f>
        <v>512.8</v>
      </c>
      <c r="G6" s="13">
        <f>SUM(G8:G16)</f>
        <v>648.051474</v>
      </c>
    </row>
    <row r="7" spans="1:7" ht="22.5">
      <c r="A7" s="41" t="s">
        <v>294</v>
      </c>
      <c r="B7" s="13"/>
      <c r="C7" s="250"/>
      <c r="D7" s="250"/>
      <c r="E7" s="250"/>
      <c r="F7" s="250"/>
      <c r="G7" s="250"/>
    </row>
    <row r="8" spans="1:7" ht="12.75">
      <c r="A8" s="60" t="s">
        <v>295</v>
      </c>
      <c r="B8" s="14">
        <v>66.7</v>
      </c>
      <c r="C8" s="14">
        <v>93</v>
      </c>
      <c r="D8" s="14">
        <v>105.41334500000004</v>
      </c>
      <c r="E8" s="253">
        <v>23.2</v>
      </c>
      <c r="F8" s="253">
        <v>30.6</v>
      </c>
      <c r="G8" s="14">
        <v>32.960653</v>
      </c>
    </row>
    <row r="9" spans="1:7" ht="22.5">
      <c r="A9" s="67" t="s">
        <v>296</v>
      </c>
      <c r="B9" s="14"/>
      <c r="C9" s="14"/>
      <c r="D9" s="14"/>
      <c r="E9" s="253"/>
      <c r="F9" s="250"/>
      <c r="G9" s="14"/>
    </row>
    <row r="10" spans="1:7" ht="22.5">
      <c r="A10" s="60" t="s">
        <v>297</v>
      </c>
      <c r="B10" s="14">
        <v>241.5</v>
      </c>
      <c r="C10" s="14">
        <v>309</v>
      </c>
      <c r="D10" s="14">
        <v>345.578685</v>
      </c>
      <c r="E10" s="253">
        <v>129.4</v>
      </c>
      <c r="F10" s="253">
        <v>188.1</v>
      </c>
      <c r="G10" s="14">
        <v>199.057124</v>
      </c>
    </row>
    <row r="11" spans="1:7" ht="45">
      <c r="A11" s="67" t="s">
        <v>298</v>
      </c>
      <c r="B11" s="14"/>
      <c r="C11" s="14"/>
      <c r="D11" s="14"/>
      <c r="E11" s="253"/>
      <c r="F11" s="250"/>
      <c r="G11" s="14"/>
    </row>
    <row r="12" spans="1:7" ht="22.5">
      <c r="A12" s="60" t="s">
        <v>299</v>
      </c>
      <c r="B12" s="14">
        <v>125.2</v>
      </c>
      <c r="C12" s="14">
        <v>116</v>
      </c>
      <c r="D12" s="14">
        <v>155.59592600000002</v>
      </c>
      <c r="E12" s="253">
        <v>23.4</v>
      </c>
      <c r="F12" s="253">
        <v>23.3</v>
      </c>
      <c r="G12" s="14">
        <v>22.159080999999997</v>
      </c>
    </row>
    <row r="13" spans="1:7" ht="34.5" customHeight="1">
      <c r="A13" s="67" t="s">
        <v>300</v>
      </c>
      <c r="B13" s="14"/>
      <c r="C13" s="250"/>
      <c r="D13" s="250"/>
      <c r="E13" s="253"/>
      <c r="F13" s="250"/>
      <c r="G13" s="250"/>
    </row>
    <row r="14" spans="1:7" ht="12.75">
      <c r="A14" s="60" t="s">
        <v>301</v>
      </c>
      <c r="B14" s="14">
        <v>544.6</v>
      </c>
      <c r="C14" s="14">
        <v>713.1</v>
      </c>
      <c r="D14" s="14">
        <v>697.113797</v>
      </c>
      <c r="E14" s="253">
        <v>284.6</v>
      </c>
      <c r="F14" s="253">
        <v>221.5</v>
      </c>
      <c r="G14" s="14">
        <v>287.520716</v>
      </c>
    </row>
    <row r="15" spans="1:7" ht="33.75">
      <c r="A15" s="67" t="s">
        <v>302</v>
      </c>
      <c r="B15" s="14"/>
      <c r="C15" s="250"/>
      <c r="D15" s="250"/>
      <c r="E15" s="253"/>
      <c r="F15" s="253"/>
      <c r="G15" s="250"/>
    </row>
    <row r="16" spans="1:7" ht="12.75">
      <c r="A16" s="60" t="s">
        <v>303</v>
      </c>
      <c r="B16" s="14">
        <v>164.6</v>
      </c>
      <c r="C16" s="14">
        <v>187</v>
      </c>
      <c r="D16" s="14">
        <v>219.96824199999963</v>
      </c>
      <c r="E16" s="253">
        <v>9.7</v>
      </c>
      <c r="F16" s="253">
        <v>49.3</v>
      </c>
      <c r="G16" s="14">
        <v>106.35389999999991</v>
      </c>
    </row>
    <row r="17" spans="1:7" ht="12.75">
      <c r="A17" s="40" t="s">
        <v>304</v>
      </c>
      <c r="B17" s="13">
        <v>87.5</v>
      </c>
      <c r="C17" s="13">
        <v>100</v>
      </c>
      <c r="D17" s="13">
        <f>SUM(D19:D21)</f>
        <v>101.7263</v>
      </c>
      <c r="E17" s="13">
        <f>SUM(E19:E21)</f>
        <v>9</v>
      </c>
      <c r="F17" s="13">
        <f>SUM(F19:F21)</f>
        <v>14.7</v>
      </c>
      <c r="G17" s="13">
        <f>SUM(G19:G21)</f>
        <v>15.465200000000003</v>
      </c>
    </row>
    <row r="18" spans="1:7" ht="22.5">
      <c r="A18" s="41" t="s">
        <v>305</v>
      </c>
      <c r="B18" s="13"/>
      <c r="C18" s="250"/>
      <c r="D18" s="250"/>
      <c r="E18" s="250"/>
      <c r="F18" s="250"/>
      <c r="G18" s="250"/>
    </row>
    <row r="19" spans="1:7" ht="22.5">
      <c r="A19" s="60" t="s">
        <v>306</v>
      </c>
      <c r="B19" s="14">
        <v>83.1</v>
      </c>
      <c r="C19" s="14">
        <v>95</v>
      </c>
      <c r="D19" s="14">
        <v>96.8258</v>
      </c>
      <c r="E19" s="253">
        <v>8.5</v>
      </c>
      <c r="F19" s="253">
        <v>12.7</v>
      </c>
      <c r="G19" s="14">
        <v>13.606800000000002</v>
      </c>
    </row>
    <row r="20" spans="1:7" ht="56.25">
      <c r="A20" s="67" t="s">
        <v>307</v>
      </c>
      <c r="B20" s="14"/>
      <c r="C20" s="250"/>
      <c r="D20" s="250"/>
      <c r="E20" s="250"/>
      <c r="F20" s="250"/>
      <c r="G20" s="250"/>
    </row>
    <row r="21" spans="1:7" ht="12.75">
      <c r="A21" s="133" t="s">
        <v>308</v>
      </c>
      <c r="B21" s="251">
        <v>4.4</v>
      </c>
      <c r="C21" s="251">
        <v>5</v>
      </c>
      <c r="D21" s="252">
        <v>4.9005</v>
      </c>
      <c r="E21" s="251">
        <v>0.5</v>
      </c>
      <c r="F21" s="254">
        <v>2</v>
      </c>
      <c r="G21" s="251">
        <v>1.8584000000000014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2.625" style="0" customWidth="1"/>
    <col min="2" max="6" width="10.25390625" style="0" customWidth="1"/>
    <col min="7" max="7" width="9.75390625" style="0" customWidth="1"/>
  </cols>
  <sheetData>
    <row r="1" spans="1:7" ht="36.75" customHeight="1">
      <c r="A1" s="260" t="s">
        <v>355</v>
      </c>
      <c r="B1" s="261"/>
      <c r="C1" s="261"/>
      <c r="D1" s="261"/>
      <c r="E1" s="261"/>
      <c r="F1" s="261"/>
      <c r="G1" s="261"/>
    </row>
    <row r="2" spans="1:7" ht="12.75">
      <c r="A2" s="277" t="s">
        <v>309</v>
      </c>
      <c r="B2" s="288"/>
      <c r="C2" s="288"/>
      <c r="D2" s="288"/>
      <c r="E2" s="288"/>
      <c r="F2" s="289"/>
      <c r="G2" s="290"/>
    </row>
    <row r="3" spans="1:7" ht="67.5" customHeight="1">
      <c r="A3" s="291"/>
      <c r="B3" s="279" t="s">
        <v>310</v>
      </c>
      <c r="C3" s="270"/>
      <c r="D3" s="280"/>
      <c r="E3" s="279" t="s">
        <v>311</v>
      </c>
      <c r="F3" s="270"/>
      <c r="G3" s="270"/>
    </row>
    <row r="4" spans="1:7" ht="12.75">
      <c r="A4" s="292"/>
      <c r="B4" s="177">
        <v>2015</v>
      </c>
      <c r="C4" s="177">
        <v>2018</v>
      </c>
      <c r="D4" s="177">
        <v>2019</v>
      </c>
      <c r="E4" s="177">
        <v>2015</v>
      </c>
      <c r="F4" s="177">
        <v>2018</v>
      </c>
      <c r="G4" s="177">
        <v>2019</v>
      </c>
    </row>
    <row r="5" spans="1:7" ht="12.75">
      <c r="A5" s="39" t="s">
        <v>197</v>
      </c>
      <c r="B5" s="244">
        <v>100</v>
      </c>
      <c r="C5" s="245">
        <v>100</v>
      </c>
      <c r="D5" s="245">
        <v>100</v>
      </c>
      <c r="E5" s="245">
        <v>99.99999299088182</v>
      </c>
      <c r="F5" s="245">
        <v>100</v>
      </c>
      <c r="G5" s="245">
        <v>100.000007009118</v>
      </c>
    </row>
    <row r="6" spans="1:7" ht="12.75">
      <c r="A6" s="40" t="s">
        <v>293</v>
      </c>
      <c r="B6" s="246">
        <f>SUM(B8:B16)</f>
        <v>92.9</v>
      </c>
      <c r="C6" s="246">
        <f>SUM(C8:C16)</f>
        <v>93.41187027369935</v>
      </c>
      <c r="D6" s="246">
        <f>SUM(D8:D16)</f>
        <v>93.74144629756276</v>
      </c>
      <c r="E6" s="246">
        <f>SUM(E8:E16)</f>
        <v>98.1</v>
      </c>
      <c r="F6" s="246">
        <f>SUM(F8:F16)</f>
        <v>97.20613251193407</v>
      </c>
      <c r="G6" s="246">
        <f>SUM(G8:G16)</f>
        <v>97.66920702885001</v>
      </c>
    </row>
    <row r="7" spans="1:7" ht="22.5">
      <c r="A7" s="41" t="s">
        <v>294</v>
      </c>
      <c r="B7" s="246"/>
      <c r="C7" s="246"/>
      <c r="D7" s="213"/>
      <c r="E7" s="246"/>
      <c r="F7" s="213"/>
      <c r="G7" s="213"/>
    </row>
    <row r="8" spans="1:7" ht="12.75">
      <c r="A8" s="51" t="s">
        <v>295</v>
      </c>
      <c r="B8" s="247">
        <v>5.4</v>
      </c>
      <c r="C8" s="247">
        <v>6.13365227049295</v>
      </c>
      <c r="D8" s="247">
        <f>+'[1]22.17'!D8/'[1]22.17'!D$5*100</f>
        <v>6.485393459076394</v>
      </c>
      <c r="E8" s="247">
        <v>4.8</v>
      </c>
      <c r="F8" s="247">
        <v>5.795708398129286</v>
      </c>
      <c r="G8" s="247">
        <f>+'[1]22.17'!G8/'[1]22.17'!G$5*100</f>
        <v>4.96756966200973</v>
      </c>
    </row>
    <row r="9" spans="1:7" ht="22.5">
      <c r="A9" s="65" t="s">
        <v>296</v>
      </c>
      <c r="B9" s="247"/>
      <c r="C9" s="247"/>
      <c r="D9" s="213"/>
      <c r="E9" s="247"/>
      <c r="F9" s="213"/>
      <c r="G9" s="213"/>
    </row>
    <row r="10" spans="1:7" ht="22.5">
      <c r="A10" s="51" t="s">
        <v>312</v>
      </c>
      <c r="B10" s="247">
        <v>19.6</v>
      </c>
      <c r="C10" s="247">
        <v>20.35324361870659</v>
      </c>
      <c r="D10" s="247">
        <f>+'[1]22.17'!D10/'[1]22.17'!D$5*100</f>
        <v>21.261195565848144</v>
      </c>
      <c r="E10" s="247">
        <v>27</v>
      </c>
      <c r="F10" s="247">
        <v>35.65027973326913</v>
      </c>
      <c r="G10" s="247">
        <f>+'[1]22.17'!G10/'[1]22.17'!G$5*100</f>
        <v>30.000319780961526</v>
      </c>
    </row>
    <row r="11" spans="1:7" ht="45.75" customHeight="1">
      <c r="A11" s="67" t="s">
        <v>298</v>
      </c>
      <c r="B11" s="247"/>
      <c r="C11" s="247"/>
      <c r="D11" s="213"/>
      <c r="E11" s="247"/>
      <c r="F11" s="213"/>
      <c r="G11" s="213"/>
    </row>
    <row r="12" spans="1:7" ht="22.5">
      <c r="A12" s="51" t="s">
        <v>299</v>
      </c>
      <c r="B12" s="247">
        <v>10.2</v>
      </c>
      <c r="C12" s="247">
        <v>7.6377952422405055</v>
      </c>
      <c r="D12" s="247">
        <f>+'[1]22.17'!D12/'[1]22.17'!D$5*100</f>
        <v>9.572799352295807</v>
      </c>
      <c r="E12" s="247">
        <v>4.9</v>
      </c>
      <c r="F12" s="247">
        <v>4.415173898948926</v>
      </c>
      <c r="G12" s="247">
        <f>+'[1]22.17'!G12/'[1]22.17'!G$5*100</f>
        <v>3.339641921342281</v>
      </c>
    </row>
    <row r="13" spans="1:7" ht="33.75">
      <c r="A13" s="65" t="s">
        <v>313</v>
      </c>
      <c r="B13" s="247"/>
      <c r="C13" s="247"/>
      <c r="D13" s="213"/>
      <c r="E13" s="247"/>
      <c r="F13" s="213"/>
      <c r="G13" s="213"/>
    </row>
    <row r="14" spans="1:7" ht="12.75">
      <c r="A14" s="51" t="s">
        <v>301</v>
      </c>
      <c r="B14" s="247">
        <v>44.3</v>
      </c>
      <c r="C14" s="247">
        <v>46.974950510855564</v>
      </c>
      <c r="D14" s="247">
        <f>+'[1]22.17'!D14/'[1]22.17'!D$5*100</f>
        <v>42.888851115536724</v>
      </c>
      <c r="E14" s="247">
        <v>59.4</v>
      </c>
      <c r="F14" s="247">
        <v>41.99312059346238</v>
      </c>
      <c r="G14" s="247">
        <f>+'[1]22.17'!G14/'[1]22.17'!G$5*100</f>
        <v>43.332854661614725</v>
      </c>
    </row>
    <row r="15" spans="1:7" ht="33.75">
      <c r="A15" s="65" t="s">
        <v>302</v>
      </c>
      <c r="B15" s="247"/>
      <c r="C15" s="247"/>
      <c r="D15" s="213"/>
      <c r="E15" s="247"/>
      <c r="F15" s="213"/>
      <c r="G15" s="213"/>
    </row>
    <row r="16" spans="1:7" ht="12.75">
      <c r="A16" s="51" t="s">
        <v>314</v>
      </c>
      <c r="B16" s="247">
        <v>13.4</v>
      </c>
      <c r="C16" s="247">
        <v>12.312228631403745</v>
      </c>
      <c r="D16" s="247">
        <f>+'[1]22.17'!D16/'[1]22.17'!D$5*100</f>
        <v>13.533206804805694</v>
      </c>
      <c r="E16" s="247">
        <v>2</v>
      </c>
      <c r="F16" s="247">
        <v>9.351849888124354</v>
      </c>
      <c r="G16" s="247">
        <f>+'[1]22.17'!G16/'[1]22.17'!G$5*100</f>
        <v>16.028821002921763</v>
      </c>
    </row>
    <row r="17" spans="1:7" ht="12.75">
      <c r="A17" s="40" t="s">
        <v>304</v>
      </c>
      <c r="B17" s="246">
        <f>SUM(B19:B21)</f>
        <v>7.1</v>
      </c>
      <c r="C17" s="246">
        <f>SUM(C19:C21)</f>
        <v>6.588129726300646</v>
      </c>
      <c r="D17" s="246">
        <f>+'[1]22.17'!D17/'[1]22.17'!D$5*100</f>
        <v>6.258553702437227</v>
      </c>
      <c r="E17" s="246">
        <f>SUM(E19:E21)</f>
        <v>1.8642988185617533</v>
      </c>
      <c r="F17" s="246">
        <f>SUM(F19:F21)</f>
        <v>2.7938674880659193</v>
      </c>
      <c r="G17" s="246">
        <f>+'[1]22.17'!G17/'[1]22.17'!G$5*100</f>
        <v>2.3307929711499615</v>
      </c>
    </row>
    <row r="18" spans="1:7" ht="22.5">
      <c r="A18" s="41" t="s">
        <v>305</v>
      </c>
      <c r="B18" s="246"/>
      <c r="C18" s="246"/>
      <c r="D18" s="213"/>
      <c r="E18" s="246"/>
      <c r="F18" s="213"/>
      <c r="G18" s="213"/>
    </row>
    <row r="19" spans="1:7" ht="22.5">
      <c r="A19" s="60" t="s">
        <v>306</v>
      </c>
      <c r="B19" s="247">
        <v>6.8</v>
      </c>
      <c r="C19" s="247">
        <v>6.261215769529082</v>
      </c>
      <c r="D19" s="247">
        <f>+'[1]22.17'!D19/'[1]22.17'!D$5*100</f>
        <v>5.957057998584894</v>
      </c>
      <c r="E19" s="247">
        <v>1.8</v>
      </c>
      <c r="F19" s="247">
        <v>2.4237655859931233</v>
      </c>
      <c r="G19" s="247">
        <f>+'[1]22.17'!G19/'[1]22.17'!G$5*100</f>
        <v>2.050709580208681</v>
      </c>
    </row>
    <row r="20" spans="1:7" ht="56.25">
      <c r="A20" s="67" t="s">
        <v>307</v>
      </c>
      <c r="B20" s="247"/>
      <c r="C20" s="247"/>
      <c r="D20" s="213"/>
      <c r="E20" s="247"/>
      <c r="F20" s="213"/>
      <c r="G20" s="213"/>
    </row>
    <row r="21" spans="1:7" ht="12.75">
      <c r="A21" s="133" t="s">
        <v>308</v>
      </c>
      <c r="B21" s="107">
        <v>0.3</v>
      </c>
      <c r="C21" s="107">
        <v>0.32691395677156343</v>
      </c>
      <c r="D21" s="107">
        <f>+'[1]22.17'!D21/'[1]22.17'!D$5*100</f>
        <v>0.3014957038523335</v>
      </c>
      <c r="E21" s="107">
        <v>0.06429881856175329</v>
      </c>
      <c r="F21" s="107">
        <v>0.3701019020727961</v>
      </c>
      <c r="G21" s="107">
        <f>+'[1]22.17'!G21/'[1]22.17'!G$5*100</f>
        <v>0.28008339094128043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2" topLeftCell="A3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29.375" style="0" customWidth="1"/>
    <col min="2" max="2" width="5.625" style="0" customWidth="1"/>
    <col min="3" max="4" width="5.625" style="199" customWidth="1"/>
    <col min="5" max="6" width="6.375" style="199" customWidth="1"/>
    <col min="7" max="11" width="6.375" style="0" customWidth="1"/>
    <col min="12" max="12" width="6.625" style="0" customWidth="1"/>
  </cols>
  <sheetData>
    <row r="1" spans="1:11" ht="36.75" customHeight="1">
      <c r="A1" s="271" t="s">
        <v>315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>
      <c r="A2" s="202"/>
      <c r="B2" s="200">
        <v>2010</v>
      </c>
      <c r="C2" s="200">
        <v>2011</v>
      </c>
      <c r="D2" s="200">
        <v>2012</v>
      </c>
      <c r="E2" s="200">
        <v>2013</v>
      </c>
      <c r="F2" s="200">
        <v>2014</v>
      </c>
      <c r="G2" s="201">
        <v>2015</v>
      </c>
      <c r="H2" s="201">
        <v>2016</v>
      </c>
      <c r="I2" s="201">
        <v>2017</v>
      </c>
      <c r="J2" s="201">
        <v>2018</v>
      </c>
      <c r="K2" s="201">
        <v>2019</v>
      </c>
    </row>
    <row r="3" spans="1:11" ht="12.75" customHeight="1">
      <c r="A3" s="293" t="s">
        <v>316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>
      <c r="A4" s="134" t="s">
        <v>317</v>
      </c>
      <c r="B4" s="118">
        <v>535.4</v>
      </c>
      <c r="C4" s="118">
        <v>837.1</v>
      </c>
      <c r="D4" s="118">
        <v>816.1</v>
      </c>
      <c r="E4" s="118">
        <v>1136.8</v>
      </c>
      <c r="F4" s="118">
        <v>1071.1000000000001</v>
      </c>
      <c r="G4" s="118">
        <v>1089.152617</v>
      </c>
      <c r="H4" s="118">
        <v>1231.5293250000002</v>
      </c>
      <c r="I4" s="125">
        <v>1426.6</v>
      </c>
      <c r="J4" s="194">
        <v>1583.4</v>
      </c>
      <c r="K4" s="234">
        <v>1812.6</v>
      </c>
    </row>
    <row r="5" spans="1:11" ht="12.75">
      <c r="A5" s="135" t="s">
        <v>318</v>
      </c>
      <c r="B5" s="168">
        <v>449.1</v>
      </c>
      <c r="C5" s="168">
        <v>661.5</v>
      </c>
      <c r="D5" s="168">
        <v>712.3</v>
      </c>
      <c r="E5" s="168">
        <v>961.5</v>
      </c>
      <c r="F5" s="168">
        <v>997.7</v>
      </c>
      <c r="G5" s="168">
        <v>981.79454</v>
      </c>
      <c r="H5" s="168">
        <v>1085.197629</v>
      </c>
      <c r="I5" s="124">
        <v>1335.6</v>
      </c>
      <c r="J5" s="174">
        <v>1516.7</v>
      </c>
      <c r="K5" s="231">
        <v>1611</v>
      </c>
    </row>
    <row r="6" spans="1:11" ht="22.5">
      <c r="A6" s="41" t="s">
        <v>319</v>
      </c>
      <c r="B6" s="168"/>
      <c r="C6" s="168"/>
      <c r="D6" s="168"/>
      <c r="E6" s="168"/>
      <c r="F6" s="168"/>
      <c r="G6" s="168"/>
      <c r="H6" s="168"/>
      <c r="I6" s="136"/>
      <c r="J6" s="174"/>
      <c r="K6" s="231"/>
    </row>
    <row r="7" spans="1:11" ht="12.75">
      <c r="A7" s="135" t="s">
        <v>320</v>
      </c>
      <c r="B7" s="168">
        <v>39.5</v>
      </c>
      <c r="C7" s="168">
        <v>57.7</v>
      </c>
      <c r="D7" s="168">
        <v>20.6</v>
      </c>
      <c r="E7" s="168">
        <v>74.4</v>
      </c>
      <c r="F7" s="168">
        <v>32.4</v>
      </c>
      <c r="G7" s="168">
        <v>28.088923</v>
      </c>
      <c r="H7" s="168">
        <v>55.426692</v>
      </c>
      <c r="I7" s="136">
        <v>36.2</v>
      </c>
      <c r="J7" s="168">
        <v>26.6</v>
      </c>
      <c r="K7" s="231">
        <v>18.3</v>
      </c>
    </row>
    <row r="8" spans="1:11" ht="22.5" customHeight="1">
      <c r="A8" s="41" t="s">
        <v>321</v>
      </c>
      <c r="B8" s="168"/>
      <c r="C8" s="168"/>
      <c r="D8" s="168"/>
      <c r="E8" s="168"/>
      <c r="F8" s="168"/>
      <c r="G8" s="168"/>
      <c r="H8" s="168"/>
      <c r="I8" s="136"/>
      <c r="J8" s="174"/>
      <c r="K8" s="231"/>
    </row>
    <row r="9" spans="1:11" ht="12.75">
      <c r="A9" s="135" t="s">
        <v>322</v>
      </c>
      <c r="B9" s="168">
        <v>46.3</v>
      </c>
      <c r="C9" s="168">
        <v>94.3</v>
      </c>
      <c r="D9" s="168">
        <v>64.9</v>
      </c>
      <c r="E9" s="168">
        <v>99.7</v>
      </c>
      <c r="F9" s="168">
        <v>27.3</v>
      </c>
      <c r="G9" s="168">
        <v>60.479756</v>
      </c>
      <c r="H9" s="168">
        <v>88.530183</v>
      </c>
      <c r="I9" s="137">
        <v>54.8</v>
      </c>
      <c r="J9" s="174">
        <v>23.9</v>
      </c>
      <c r="K9" s="231">
        <v>144.7</v>
      </c>
    </row>
    <row r="10" spans="1:11" ht="22.5">
      <c r="A10" s="41" t="s">
        <v>323</v>
      </c>
      <c r="B10" s="168"/>
      <c r="C10" s="168"/>
      <c r="D10" s="168"/>
      <c r="E10" s="168"/>
      <c r="F10" s="168"/>
      <c r="G10" s="168"/>
      <c r="H10" s="168"/>
      <c r="I10" s="136"/>
      <c r="J10" s="174"/>
      <c r="K10" s="231"/>
    </row>
    <row r="11" spans="1:11" ht="12.75">
      <c r="A11" s="135" t="s">
        <v>324</v>
      </c>
      <c r="B11" s="168">
        <v>0.5</v>
      </c>
      <c r="C11" s="168">
        <v>23.6</v>
      </c>
      <c r="D11" s="168">
        <v>18.300000000000068</v>
      </c>
      <c r="E11" s="168">
        <v>1.2</v>
      </c>
      <c r="F11" s="168">
        <v>13.7</v>
      </c>
      <c r="G11" s="168">
        <v>18.789398</v>
      </c>
      <c r="H11" s="168">
        <v>2.374821</v>
      </c>
      <c r="I11" s="168">
        <v>0</v>
      </c>
      <c r="J11" s="174">
        <v>16.2</v>
      </c>
      <c r="K11" s="231">
        <v>38.6</v>
      </c>
    </row>
    <row r="12" spans="1:11" ht="22.5">
      <c r="A12" s="41" t="s">
        <v>325</v>
      </c>
      <c r="B12" s="168"/>
      <c r="C12" s="168"/>
      <c r="D12" s="168"/>
      <c r="E12" s="168"/>
      <c r="F12" s="168"/>
      <c r="G12" s="168"/>
      <c r="H12" s="168"/>
      <c r="I12" s="189"/>
      <c r="J12" s="174"/>
      <c r="K12" s="179"/>
    </row>
    <row r="13" spans="1:11" ht="12.75">
      <c r="A13" s="294" t="s">
        <v>326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12.75">
      <c r="A14" s="134" t="s">
        <v>265</v>
      </c>
      <c r="B14" s="139">
        <v>100</v>
      </c>
      <c r="C14" s="139">
        <v>100</v>
      </c>
      <c r="D14" s="139">
        <v>100</v>
      </c>
      <c r="E14" s="139">
        <v>100</v>
      </c>
      <c r="F14" s="139">
        <v>100</v>
      </c>
      <c r="G14" s="139">
        <v>100</v>
      </c>
      <c r="H14" s="139">
        <v>100</v>
      </c>
      <c r="I14" s="139">
        <v>100</v>
      </c>
      <c r="J14" s="139">
        <v>100</v>
      </c>
      <c r="K14" s="248">
        <v>100</v>
      </c>
    </row>
    <row r="15" spans="1:11" ht="12.75">
      <c r="A15" s="135" t="s">
        <v>318</v>
      </c>
      <c r="B15" s="173">
        <v>83.9</v>
      </c>
      <c r="C15" s="173">
        <v>79.02281686775773</v>
      </c>
      <c r="D15" s="173">
        <v>87.28097046930522</v>
      </c>
      <c r="E15" s="173">
        <v>84.6</v>
      </c>
      <c r="F15" s="173">
        <v>93.2</v>
      </c>
      <c r="G15" s="173">
        <v>90.1429721304154</v>
      </c>
      <c r="H15" s="173">
        <v>88.11788781399906</v>
      </c>
      <c r="I15" s="173">
        <v>93.6</v>
      </c>
      <c r="J15" s="140">
        <v>95.8</v>
      </c>
      <c r="K15" s="179">
        <v>88.9</v>
      </c>
    </row>
    <row r="16" spans="1:11" ht="22.5">
      <c r="A16" s="41" t="s">
        <v>319</v>
      </c>
      <c r="B16" s="173"/>
      <c r="C16" s="173"/>
      <c r="D16" s="173"/>
      <c r="E16" s="173"/>
      <c r="F16" s="173"/>
      <c r="G16" s="173"/>
      <c r="H16" s="173"/>
      <c r="I16" s="189"/>
      <c r="J16" s="140"/>
      <c r="K16" s="179"/>
    </row>
    <row r="17" spans="1:11" ht="12.75">
      <c r="A17" s="135" t="s">
        <v>320</v>
      </c>
      <c r="B17" s="173">
        <v>7.4</v>
      </c>
      <c r="C17" s="173">
        <v>6.892844343567077</v>
      </c>
      <c r="D17" s="173">
        <v>2.5242004656292125</v>
      </c>
      <c r="E17" s="173">
        <v>6.5</v>
      </c>
      <c r="F17" s="173">
        <v>3</v>
      </c>
      <c r="G17" s="173">
        <v>2.578970344612412</v>
      </c>
      <c r="H17" s="173">
        <v>4.500639235691768</v>
      </c>
      <c r="I17" s="173">
        <v>2.5</v>
      </c>
      <c r="J17" s="140">
        <v>1.7</v>
      </c>
      <c r="K17" s="239">
        <v>1</v>
      </c>
    </row>
    <row r="18" spans="1:11" ht="22.5" customHeight="1">
      <c r="A18" s="41" t="s">
        <v>321</v>
      </c>
      <c r="B18" s="173"/>
      <c r="C18" s="173"/>
      <c r="D18" s="173"/>
      <c r="E18" s="173"/>
      <c r="F18" s="173"/>
      <c r="G18" s="173"/>
      <c r="H18" s="173"/>
      <c r="I18" s="189"/>
      <c r="J18" s="140"/>
      <c r="K18" s="179"/>
    </row>
    <row r="19" spans="1:11" ht="12.75">
      <c r="A19" s="135" t="s">
        <v>322</v>
      </c>
      <c r="B19" s="173">
        <v>8.6</v>
      </c>
      <c r="C19" s="173">
        <v>11.265081830127821</v>
      </c>
      <c r="D19" s="173">
        <v>7.952456806763878</v>
      </c>
      <c r="E19" s="173">
        <v>8.8</v>
      </c>
      <c r="F19" s="173">
        <v>2.5</v>
      </c>
      <c r="G19" s="173">
        <v>5.552918393253973</v>
      </c>
      <c r="H19" s="173">
        <v>7.188637834507106</v>
      </c>
      <c r="I19" s="173">
        <v>3.8</v>
      </c>
      <c r="J19" s="140">
        <v>1.5</v>
      </c>
      <c r="K19" s="239">
        <v>8</v>
      </c>
    </row>
    <row r="20" spans="1:11" ht="22.5">
      <c r="A20" s="41" t="s">
        <v>323</v>
      </c>
      <c r="B20" s="173"/>
      <c r="C20" s="173"/>
      <c r="D20" s="173"/>
      <c r="E20" s="173"/>
      <c r="F20" s="173"/>
      <c r="G20" s="173"/>
      <c r="H20" s="173"/>
      <c r="I20" s="189"/>
      <c r="J20" s="140"/>
      <c r="K20" s="179"/>
    </row>
    <row r="21" spans="1:11" ht="12.75">
      <c r="A21" s="135" t="s">
        <v>324</v>
      </c>
      <c r="B21" s="173">
        <f>B11/B4*100</f>
        <v>0.09338812103100486</v>
      </c>
      <c r="C21" s="173">
        <v>2.819256958547366</v>
      </c>
      <c r="D21" s="173">
        <v>2.242372258301687</v>
      </c>
      <c r="E21" s="173">
        <v>0.1</v>
      </c>
      <c r="F21" s="173">
        <v>1.3</v>
      </c>
      <c r="G21" s="173">
        <v>1.7251391317182136</v>
      </c>
      <c r="H21" s="173">
        <v>0.19283511580205362</v>
      </c>
      <c r="I21" s="173">
        <v>0</v>
      </c>
      <c r="J21" s="163">
        <v>1</v>
      </c>
      <c r="K21" s="179">
        <v>2.1</v>
      </c>
    </row>
    <row r="22" spans="1:11" ht="22.5">
      <c r="A22" s="102" t="s">
        <v>325</v>
      </c>
      <c r="B22" s="128"/>
      <c r="C22" s="128"/>
      <c r="D22" s="128"/>
      <c r="E22" s="128"/>
      <c r="F22" s="128"/>
      <c r="G22" s="128"/>
      <c r="H22" s="128"/>
      <c r="I22" s="205"/>
      <c r="J22" s="142"/>
      <c r="K22" s="180"/>
    </row>
  </sheetData>
  <sheetProtection/>
  <mergeCells count="3">
    <mergeCell ref="A3:K3"/>
    <mergeCell ref="A13:K13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125" defaultRowHeight="12.75"/>
  <cols>
    <col min="1" max="1" width="46.00390625" style="3" customWidth="1"/>
    <col min="2" max="5" width="8.25390625" style="3" customWidth="1"/>
    <col min="6" max="6" width="12.125" style="3" customWidth="1"/>
    <col min="7" max="7" width="5.25390625" style="3" customWidth="1"/>
    <col min="8" max="16384" width="9.125" style="3" customWidth="1"/>
  </cols>
  <sheetData>
    <row r="1" spans="1:6" ht="37.5" customHeight="1">
      <c r="A1" s="260" t="s">
        <v>345</v>
      </c>
      <c r="B1" s="261"/>
      <c r="C1" s="261"/>
      <c r="D1" s="261"/>
      <c r="E1" s="261"/>
      <c r="F1" s="261"/>
    </row>
    <row r="2" spans="1:6" ht="35.25" customHeight="1">
      <c r="A2" s="262"/>
      <c r="B2" s="264" t="s">
        <v>27</v>
      </c>
      <c r="C2" s="264"/>
      <c r="D2" s="264" t="s">
        <v>28</v>
      </c>
      <c r="E2" s="264"/>
      <c r="F2" s="262" t="s">
        <v>329</v>
      </c>
    </row>
    <row r="3" spans="1:9" ht="70.5" customHeight="1">
      <c r="A3" s="263"/>
      <c r="B3" s="38" t="s">
        <v>29</v>
      </c>
      <c r="C3" s="38" t="s">
        <v>30</v>
      </c>
      <c r="D3" s="38" t="s">
        <v>29</v>
      </c>
      <c r="E3" s="38" t="s">
        <v>30</v>
      </c>
      <c r="F3" s="263"/>
      <c r="H3" s="30"/>
      <c r="I3" s="30"/>
    </row>
    <row r="4" spans="1:9" ht="12.75">
      <c r="A4" s="73" t="s">
        <v>327</v>
      </c>
      <c r="B4" s="74">
        <f>SUM(B5,B18,B19,B25)</f>
        <v>40642.89999999999</v>
      </c>
      <c r="C4" s="74">
        <f>SUM(C5,C18,C19,C25)</f>
        <v>100</v>
      </c>
      <c r="D4" s="74">
        <f>SUM(D5,D18,D19,D25)</f>
        <v>39967.9</v>
      </c>
      <c r="E4" s="74">
        <f>SUM(E5,E18,E19,E25)</f>
        <v>100</v>
      </c>
      <c r="F4" s="23">
        <f>+D4/B4%</f>
        <v>98.33919331543767</v>
      </c>
      <c r="H4" s="30"/>
      <c r="I4" s="30"/>
    </row>
    <row r="5" spans="1:9" s="5" customFormat="1" ht="12.75">
      <c r="A5" s="40" t="s">
        <v>377</v>
      </c>
      <c r="B5" s="20">
        <f>SUM(B6,B7,B9,B17)</f>
        <v>37030.09999999999</v>
      </c>
      <c r="C5" s="20">
        <f>+B5/B$4%</f>
        <v>91.1108705333527</v>
      </c>
      <c r="D5" s="20">
        <f>SUM(D6,D7,D9,D17)</f>
        <v>36417.200000000004</v>
      </c>
      <c r="E5" s="20">
        <f>+D5/D$4%</f>
        <v>91.1161206868512</v>
      </c>
      <c r="F5" s="13">
        <f aca="true" t="shared" si="0" ref="F5:F37">+D5/B5%</f>
        <v>98.34485999227658</v>
      </c>
      <c r="H5" s="30"/>
      <c r="I5" s="30"/>
    </row>
    <row r="6" spans="1:9" s="5" customFormat="1" ht="12.75">
      <c r="A6" s="41" t="s">
        <v>375</v>
      </c>
      <c r="B6" s="43">
        <v>6899.200000000001</v>
      </c>
      <c r="C6" s="43">
        <f aca="true" t="shared" si="1" ref="C6:C25">+B6/B$4%</f>
        <v>16.975166634270693</v>
      </c>
      <c r="D6" s="43">
        <v>6860.4</v>
      </c>
      <c r="E6" s="43">
        <f aca="true" t="shared" si="2" ref="E6:E25">+D6/D$4%</f>
        <v>17.164774731722204</v>
      </c>
      <c r="F6" s="210">
        <f t="shared" si="0"/>
        <v>99.43761595547309</v>
      </c>
      <c r="H6" s="30"/>
      <c r="I6" s="30"/>
    </row>
    <row r="7" spans="1:9" s="5" customFormat="1" ht="12.75">
      <c r="A7" s="98" t="s">
        <v>31</v>
      </c>
      <c r="B7" s="43">
        <v>52</v>
      </c>
      <c r="C7" s="43">
        <f t="shared" si="1"/>
        <v>0.12794362606999013</v>
      </c>
      <c r="D7" s="43">
        <v>50.8</v>
      </c>
      <c r="E7" s="43">
        <f t="shared" si="2"/>
        <v>0.12710199935448196</v>
      </c>
      <c r="F7" s="210">
        <f t="shared" si="0"/>
        <v>97.69230769230768</v>
      </c>
      <c r="H7" s="30"/>
      <c r="I7" s="30"/>
    </row>
    <row r="8" spans="1:9" s="5" customFormat="1" ht="22.5">
      <c r="A8" s="143" t="s">
        <v>32</v>
      </c>
      <c r="B8" s="42"/>
      <c r="C8" s="42"/>
      <c r="D8" s="42"/>
      <c r="E8" s="42"/>
      <c r="F8" s="211"/>
      <c r="H8" s="30"/>
      <c r="I8" s="30"/>
    </row>
    <row r="9" spans="1:9" s="5" customFormat="1" ht="33.75" customHeight="1">
      <c r="A9" s="44" t="s">
        <v>33</v>
      </c>
      <c r="B9" s="30">
        <f>SUM(B11:B16)</f>
        <v>28217.199999999997</v>
      </c>
      <c r="C9" s="30">
        <f t="shared" si="1"/>
        <v>69.42713241427164</v>
      </c>
      <c r="D9" s="30">
        <f>SUM(D11:D16)</f>
        <v>27707.600000000002</v>
      </c>
      <c r="E9" s="30">
        <f t="shared" si="2"/>
        <v>69.32463301799694</v>
      </c>
      <c r="F9" s="16">
        <f t="shared" si="0"/>
        <v>98.19400932764415</v>
      </c>
      <c r="H9" s="30"/>
      <c r="I9" s="30"/>
    </row>
    <row r="10" spans="1:9" s="5" customFormat="1" ht="13.5" customHeight="1">
      <c r="A10" s="45" t="s">
        <v>34</v>
      </c>
      <c r="B10" s="30"/>
      <c r="C10" s="30"/>
      <c r="D10" s="30"/>
      <c r="E10" s="30"/>
      <c r="F10" s="16"/>
      <c r="H10" s="30"/>
      <c r="I10" s="30"/>
    </row>
    <row r="11" spans="1:9" s="5" customFormat="1" ht="33.75">
      <c r="A11" s="46" t="s">
        <v>35</v>
      </c>
      <c r="B11" s="43">
        <v>20588.6</v>
      </c>
      <c r="C11" s="43">
        <f t="shared" si="1"/>
        <v>50.65731037893459</v>
      </c>
      <c r="D11" s="43">
        <v>20096.600000000002</v>
      </c>
      <c r="E11" s="43">
        <f t="shared" si="2"/>
        <v>50.28185118557643</v>
      </c>
      <c r="F11" s="210">
        <f t="shared" si="0"/>
        <v>97.61032804561749</v>
      </c>
      <c r="H11" s="30"/>
      <c r="I11" s="30"/>
    </row>
    <row r="12" spans="1:9" s="5" customFormat="1" ht="12.75">
      <c r="A12" s="47" t="s">
        <v>36</v>
      </c>
      <c r="B12" s="43">
        <v>6294.3</v>
      </c>
      <c r="C12" s="43">
        <f t="shared" si="1"/>
        <v>15.486837799468056</v>
      </c>
      <c r="D12" s="43">
        <v>6220.1</v>
      </c>
      <c r="E12" s="43">
        <f t="shared" si="2"/>
        <v>15.562739098126245</v>
      </c>
      <c r="F12" s="210">
        <f t="shared" si="0"/>
        <v>98.82115564876158</v>
      </c>
      <c r="H12" s="30"/>
      <c r="I12" s="30"/>
    </row>
    <row r="13" spans="1:9" s="5" customFormat="1" ht="33.75">
      <c r="A13" s="46" t="s">
        <v>1</v>
      </c>
      <c r="B13" s="43">
        <v>10.8</v>
      </c>
      <c r="C13" s="43">
        <f t="shared" si="1"/>
        <v>0.02657290695299795</v>
      </c>
      <c r="D13" s="43">
        <v>7.8</v>
      </c>
      <c r="E13" s="43">
        <f t="shared" si="2"/>
        <v>0.01951566131820786</v>
      </c>
      <c r="F13" s="210">
        <f t="shared" si="0"/>
        <v>72.22222222222221</v>
      </c>
      <c r="H13" s="30"/>
      <c r="I13" s="30"/>
    </row>
    <row r="14" spans="1:9" s="5" customFormat="1" ht="22.5" customHeight="1">
      <c r="A14" s="47" t="s">
        <v>37</v>
      </c>
      <c r="B14" s="43">
        <v>388</v>
      </c>
      <c r="C14" s="43">
        <f t="shared" si="1"/>
        <v>0.9546562868299263</v>
      </c>
      <c r="D14" s="43">
        <v>397.8</v>
      </c>
      <c r="E14" s="43">
        <f t="shared" si="2"/>
        <v>0.9952987272286009</v>
      </c>
      <c r="F14" s="210">
        <f t="shared" si="0"/>
        <v>102.5257731958763</v>
      </c>
      <c r="H14" s="30"/>
      <c r="I14" s="30"/>
    </row>
    <row r="15" spans="1:9" s="5" customFormat="1" ht="48.75" customHeight="1">
      <c r="A15" s="48" t="s">
        <v>38</v>
      </c>
      <c r="B15" s="43"/>
      <c r="C15" s="43"/>
      <c r="D15" s="43"/>
      <c r="E15" s="43"/>
      <c r="F15" s="210"/>
      <c r="H15" s="30"/>
      <c r="I15" s="30"/>
    </row>
    <row r="16" spans="1:9" s="5" customFormat="1" ht="33.75">
      <c r="A16" s="46" t="s">
        <v>2</v>
      </c>
      <c r="B16" s="43">
        <v>935.5</v>
      </c>
      <c r="C16" s="43">
        <f t="shared" si="1"/>
        <v>2.3017550420860724</v>
      </c>
      <c r="D16" s="43">
        <v>985.3</v>
      </c>
      <c r="E16" s="43">
        <f t="shared" si="2"/>
        <v>2.465228345747462</v>
      </c>
      <c r="F16" s="210">
        <f t="shared" si="0"/>
        <v>105.32335649385354</v>
      </c>
      <c r="H16" s="30"/>
      <c r="I16" s="30"/>
    </row>
    <row r="17" spans="1:9" s="5" customFormat="1" ht="36.75" customHeight="1">
      <c r="A17" s="49" t="s">
        <v>21</v>
      </c>
      <c r="B17" s="43">
        <v>1861.7</v>
      </c>
      <c r="C17" s="43">
        <f t="shared" si="1"/>
        <v>4.580627858740397</v>
      </c>
      <c r="D17" s="43">
        <v>1798.4</v>
      </c>
      <c r="E17" s="43">
        <f t="shared" si="2"/>
        <v>4.499610937777566</v>
      </c>
      <c r="F17" s="210">
        <f t="shared" si="0"/>
        <v>96.59988182843638</v>
      </c>
      <c r="H17" s="30"/>
      <c r="I17" s="30"/>
    </row>
    <row r="18" spans="1:9" s="5" customFormat="1" ht="12.75">
      <c r="A18" s="40" t="s">
        <v>374</v>
      </c>
      <c r="B18" s="50">
        <v>1793.8999999999999</v>
      </c>
      <c r="C18" s="50">
        <f t="shared" si="1"/>
        <v>4.413809053979909</v>
      </c>
      <c r="D18" s="50">
        <v>1540.5</v>
      </c>
      <c r="E18" s="50">
        <f t="shared" si="2"/>
        <v>3.8543431103460524</v>
      </c>
      <c r="F18" s="212">
        <f t="shared" si="0"/>
        <v>85.87435197056692</v>
      </c>
      <c r="H18" s="30"/>
      <c r="I18" s="30"/>
    </row>
    <row r="19" spans="1:9" s="209" customFormat="1" ht="13.5" customHeight="1">
      <c r="A19" s="208" t="s">
        <v>373</v>
      </c>
      <c r="B19" s="31">
        <f>SUM(B20:B24)</f>
        <v>1784.2</v>
      </c>
      <c r="C19" s="31">
        <f t="shared" si="1"/>
        <v>4.389942646809161</v>
      </c>
      <c r="D19" s="31">
        <f>SUM(D20:D24)</f>
        <v>1986.7</v>
      </c>
      <c r="E19" s="31">
        <f t="shared" si="2"/>
        <v>4.970739018061995</v>
      </c>
      <c r="F19" s="17">
        <f t="shared" si="0"/>
        <v>111.34962448156037</v>
      </c>
      <c r="H19" s="30"/>
      <c r="I19" s="30"/>
    </row>
    <row r="20" spans="1:9" s="5" customFormat="1" ht="33.75">
      <c r="A20" s="51" t="s">
        <v>39</v>
      </c>
      <c r="B20" s="43">
        <v>285.2</v>
      </c>
      <c r="C20" s="43">
        <f t="shared" si="1"/>
        <v>0.7017215799069458</v>
      </c>
      <c r="D20" s="43">
        <v>312.3</v>
      </c>
      <c r="E20" s="43">
        <f t="shared" si="2"/>
        <v>0.7813770550867071</v>
      </c>
      <c r="F20" s="210">
        <f t="shared" si="0"/>
        <v>109.50210378681628</v>
      </c>
      <c r="H20" s="30"/>
      <c r="I20" s="30"/>
    </row>
    <row r="21" spans="1:9" s="5" customFormat="1" ht="33.75">
      <c r="A21" s="51" t="s">
        <v>4</v>
      </c>
      <c r="B21" s="43">
        <v>999.2</v>
      </c>
      <c r="C21" s="43">
        <f t="shared" si="1"/>
        <v>2.4584859840218103</v>
      </c>
      <c r="D21" s="43">
        <v>1183.5</v>
      </c>
      <c r="E21" s="43">
        <f t="shared" si="2"/>
        <v>2.9611263038588467</v>
      </c>
      <c r="F21" s="210">
        <f t="shared" si="0"/>
        <v>118.4447558046437</v>
      </c>
      <c r="H21" s="30"/>
      <c r="I21" s="30"/>
    </row>
    <row r="22" spans="1:9" s="5" customFormat="1" ht="14.25" customHeight="1">
      <c r="A22" s="49" t="s">
        <v>16</v>
      </c>
      <c r="B22" s="43">
        <v>386.5</v>
      </c>
      <c r="C22" s="43">
        <f t="shared" si="1"/>
        <v>0.9509656053086766</v>
      </c>
      <c r="D22" s="43">
        <v>365.3</v>
      </c>
      <c r="E22" s="43">
        <f t="shared" si="2"/>
        <v>0.9139834717360682</v>
      </c>
      <c r="F22" s="210">
        <f t="shared" si="0"/>
        <v>94.51487710219922</v>
      </c>
      <c r="H22" s="30"/>
      <c r="I22" s="30"/>
    </row>
    <row r="23" spans="1:9" s="5" customFormat="1" ht="33.75">
      <c r="A23" s="51" t="s">
        <v>40</v>
      </c>
      <c r="B23" s="43">
        <v>24.2</v>
      </c>
      <c r="C23" s="43">
        <f t="shared" si="1"/>
        <v>0.0595429952094954</v>
      </c>
      <c r="D23" s="43">
        <v>22.2</v>
      </c>
      <c r="E23" s="43">
        <f t="shared" si="2"/>
        <v>0.05554457452105314</v>
      </c>
      <c r="F23" s="210">
        <f t="shared" si="0"/>
        <v>91.73553719008264</v>
      </c>
      <c r="H23" s="30"/>
      <c r="I23" s="30"/>
    </row>
    <row r="24" spans="1:9" s="5" customFormat="1" ht="12.75">
      <c r="A24" s="51" t="s">
        <v>328</v>
      </c>
      <c r="B24" s="43">
        <v>89.1</v>
      </c>
      <c r="C24" s="43">
        <f t="shared" si="1"/>
        <v>0.21922648236223308</v>
      </c>
      <c r="D24" s="43">
        <v>103.4</v>
      </c>
      <c r="E24" s="43">
        <f t="shared" si="2"/>
        <v>0.2587076128593196</v>
      </c>
      <c r="F24" s="210">
        <f t="shared" si="0"/>
        <v>116.04938271604941</v>
      </c>
      <c r="H24" s="30"/>
      <c r="I24" s="30"/>
    </row>
    <row r="25" spans="1:9" s="5" customFormat="1" ht="14.25" customHeight="1">
      <c r="A25" s="40" t="s">
        <v>41</v>
      </c>
      <c r="B25" s="52">
        <v>34.7</v>
      </c>
      <c r="C25" s="52">
        <f t="shared" si="1"/>
        <v>0.08537776585824342</v>
      </c>
      <c r="D25" s="52">
        <v>23.5</v>
      </c>
      <c r="E25" s="52">
        <f t="shared" si="2"/>
        <v>0.05879718474075445</v>
      </c>
      <c r="F25" s="172">
        <f t="shared" si="0"/>
        <v>67.72334293948126</v>
      </c>
      <c r="H25" s="30"/>
      <c r="I25" s="30"/>
    </row>
    <row r="26" spans="1:9" s="5" customFormat="1" ht="37.5" customHeight="1">
      <c r="A26" s="143" t="s">
        <v>330</v>
      </c>
      <c r="B26" s="164"/>
      <c r="C26" s="164"/>
      <c r="D26" s="164"/>
      <c r="E26" s="164"/>
      <c r="F26" s="213"/>
      <c r="H26" s="30"/>
      <c r="I26" s="30"/>
    </row>
    <row r="27" spans="1:9" s="5" customFormat="1" ht="39" customHeight="1">
      <c r="A27" s="75" t="s">
        <v>19</v>
      </c>
      <c r="B27" s="32">
        <f>SUM(B28:B37)</f>
        <v>46346.2</v>
      </c>
      <c r="C27" s="32">
        <f>SUM(C28:C37)</f>
        <v>100</v>
      </c>
      <c r="D27" s="32">
        <f>SUM(D28:D37)</f>
        <v>43073.90000000001</v>
      </c>
      <c r="E27" s="32">
        <f>SUM(E28:E37)</f>
        <v>99.99999999999999</v>
      </c>
      <c r="F27" s="28">
        <f t="shared" si="0"/>
        <v>92.93944271590769</v>
      </c>
      <c r="H27" s="30"/>
      <c r="I27" s="30"/>
    </row>
    <row r="28" spans="1:9" s="5" customFormat="1" ht="33.75">
      <c r="A28" s="51" t="s">
        <v>5</v>
      </c>
      <c r="B28" s="30">
        <v>7948.4</v>
      </c>
      <c r="C28" s="30">
        <f>+B28/B$27%</f>
        <v>17.150057609901136</v>
      </c>
      <c r="D28" s="30">
        <v>7147.8</v>
      </c>
      <c r="E28" s="30">
        <f>+D28/D$27%</f>
        <v>16.594271705139302</v>
      </c>
      <c r="F28" s="16">
        <f t="shared" si="0"/>
        <v>89.92753258517439</v>
      </c>
      <c r="H28" s="30"/>
      <c r="I28" s="30"/>
    </row>
    <row r="29" spans="1:9" s="5" customFormat="1" ht="33.75">
      <c r="A29" s="51" t="s">
        <v>43</v>
      </c>
      <c r="B29" s="30">
        <v>617.1</v>
      </c>
      <c r="C29" s="30">
        <f aca="true" t="shared" si="3" ref="C29:C37">+B29/B$27%</f>
        <v>1.3315007487129473</v>
      </c>
      <c r="D29" s="30">
        <v>598.5</v>
      </c>
      <c r="E29" s="30">
        <f aca="true" t="shared" si="4" ref="E29:E37">+D29/D$27%</f>
        <v>1.3894725111958748</v>
      </c>
      <c r="F29" s="16">
        <f t="shared" si="0"/>
        <v>96.98590179873602</v>
      </c>
      <c r="H29" s="30"/>
      <c r="I29" s="30"/>
    </row>
    <row r="30" spans="1:9" s="5" customFormat="1" ht="32.25" customHeight="1">
      <c r="A30" s="51" t="s">
        <v>6</v>
      </c>
      <c r="B30" s="30">
        <v>4548.1</v>
      </c>
      <c r="C30" s="30">
        <f t="shared" si="3"/>
        <v>9.813318028231011</v>
      </c>
      <c r="D30" s="30">
        <v>4304.6</v>
      </c>
      <c r="E30" s="30">
        <f t="shared" si="4"/>
        <v>9.993522759722243</v>
      </c>
      <c r="F30" s="16">
        <f t="shared" si="0"/>
        <v>94.64611596051098</v>
      </c>
      <c r="H30" s="30"/>
      <c r="I30" s="30"/>
    </row>
    <row r="31" spans="1:9" s="5" customFormat="1" ht="33.75">
      <c r="A31" s="51" t="s">
        <v>7</v>
      </c>
      <c r="B31" s="30">
        <v>7023.9</v>
      </c>
      <c r="C31" s="30">
        <f t="shared" si="3"/>
        <v>15.155287812161514</v>
      </c>
      <c r="D31" s="30">
        <v>6192.6</v>
      </c>
      <c r="E31" s="30">
        <f t="shared" si="4"/>
        <v>14.376687506819673</v>
      </c>
      <c r="F31" s="16">
        <f t="shared" si="0"/>
        <v>88.16469482765986</v>
      </c>
      <c r="H31" s="30"/>
      <c r="I31" s="30"/>
    </row>
    <row r="32" spans="1:9" s="5" customFormat="1" ht="33.75">
      <c r="A32" s="51" t="s">
        <v>44</v>
      </c>
      <c r="B32" s="30">
        <v>212.4</v>
      </c>
      <c r="C32" s="30">
        <f t="shared" si="3"/>
        <v>0.4582900000431535</v>
      </c>
      <c r="D32" s="30">
        <v>133.7</v>
      </c>
      <c r="E32" s="30">
        <f t="shared" si="4"/>
        <v>0.3103967832028211</v>
      </c>
      <c r="F32" s="16">
        <f t="shared" si="0"/>
        <v>62.947269303201494</v>
      </c>
      <c r="H32" s="30"/>
      <c r="I32" s="30"/>
    </row>
    <row r="33" spans="1:9" s="5" customFormat="1" ht="36" customHeight="1">
      <c r="A33" s="51" t="s">
        <v>8</v>
      </c>
      <c r="B33" s="30">
        <v>377.3</v>
      </c>
      <c r="C33" s="30">
        <f t="shared" si="3"/>
        <v>0.8140904755945472</v>
      </c>
      <c r="D33" s="30">
        <v>292.2</v>
      </c>
      <c r="E33" s="30">
        <f t="shared" si="4"/>
        <v>0.6783690355412441</v>
      </c>
      <c r="F33" s="16">
        <f t="shared" si="0"/>
        <v>77.44500397561622</v>
      </c>
      <c r="H33" s="30"/>
      <c r="I33" s="30"/>
    </row>
    <row r="34" spans="1:9" s="5" customFormat="1" ht="13.5" customHeight="1">
      <c r="A34" s="49" t="s">
        <v>376</v>
      </c>
      <c r="B34" s="30">
        <v>4094.9</v>
      </c>
      <c r="C34" s="30">
        <f t="shared" si="3"/>
        <v>8.835460080869629</v>
      </c>
      <c r="D34" s="30">
        <v>3786.7</v>
      </c>
      <c r="E34" s="30">
        <f t="shared" si="4"/>
        <v>8.791170523217074</v>
      </c>
      <c r="F34" s="16">
        <f t="shared" si="0"/>
        <v>92.47356467801411</v>
      </c>
      <c r="H34" s="30"/>
      <c r="I34" s="30"/>
    </row>
    <row r="35" spans="1:9" s="5" customFormat="1" ht="35.25" customHeight="1">
      <c r="A35" s="51" t="s">
        <v>9</v>
      </c>
      <c r="B35" s="30">
        <v>855.8</v>
      </c>
      <c r="C35" s="30">
        <f t="shared" si="3"/>
        <v>1.8465375802115382</v>
      </c>
      <c r="D35" s="30">
        <v>809.5</v>
      </c>
      <c r="E35" s="30">
        <f t="shared" si="4"/>
        <v>1.8793283171479709</v>
      </c>
      <c r="F35" s="16">
        <f t="shared" si="0"/>
        <v>94.58985744332789</v>
      </c>
      <c r="H35" s="30"/>
      <c r="I35" s="30"/>
    </row>
    <row r="36" spans="1:9" s="5" customFormat="1" ht="12.75">
      <c r="A36" s="51" t="s">
        <v>17</v>
      </c>
      <c r="B36" s="30">
        <v>11572.1</v>
      </c>
      <c r="C36" s="30">
        <f t="shared" si="3"/>
        <v>24.968821607812508</v>
      </c>
      <c r="D36" s="30">
        <v>11045.6</v>
      </c>
      <c r="E36" s="30">
        <f t="shared" si="4"/>
        <v>25.643371043717885</v>
      </c>
      <c r="F36" s="16">
        <f t="shared" si="0"/>
        <v>95.45026399702733</v>
      </c>
      <c r="H36" s="30"/>
      <c r="I36" s="30"/>
    </row>
    <row r="37" spans="1:9" s="5" customFormat="1" ht="12.75" customHeight="1">
      <c r="A37" s="49" t="s">
        <v>370</v>
      </c>
      <c r="B37" s="30">
        <v>9096.2</v>
      </c>
      <c r="C37" s="30">
        <f t="shared" si="3"/>
        <v>19.626636056462022</v>
      </c>
      <c r="D37" s="30">
        <v>8762.7</v>
      </c>
      <c r="E37" s="30">
        <f t="shared" si="4"/>
        <v>20.343409814295892</v>
      </c>
      <c r="F37" s="16">
        <f t="shared" si="0"/>
        <v>96.3336338251138</v>
      </c>
      <c r="H37" s="30"/>
      <c r="I37" s="30"/>
    </row>
    <row r="38" spans="1:9" s="5" customFormat="1" ht="12.75">
      <c r="A38" s="75" t="s">
        <v>45</v>
      </c>
      <c r="B38" s="74">
        <f>+B4-B27</f>
        <v>-5703.30000000001</v>
      </c>
      <c r="C38" s="74" t="s">
        <v>10</v>
      </c>
      <c r="D38" s="74">
        <f>+D4-D27</f>
        <v>-3106.0000000000073</v>
      </c>
      <c r="E38" s="74" t="s">
        <v>10</v>
      </c>
      <c r="F38" s="23" t="s">
        <v>10</v>
      </c>
      <c r="H38" s="30"/>
      <c r="I38" s="30"/>
    </row>
    <row r="39" spans="1:6" s="5" customFormat="1" ht="22.5">
      <c r="A39" s="55" t="s">
        <v>46</v>
      </c>
      <c r="B39" s="56"/>
      <c r="C39" s="56"/>
      <c r="D39" s="56"/>
      <c r="E39" s="56"/>
      <c r="F39" s="57"/>
    </row>
    <row r="40" s="5" customFormat="1" ht="12.75"/>
    <row r="41" spans="1:2" s="5" customFormat="1" ht="12.75">
      <c r="A41" s="1"/>
      <c r="B41" s="2"/>
    </row>
  </sheetData>
  <sheetProtection/>
  <mergeCells count="5">
    <mergeCell ref="A1:F1"/>
    <mergeCell ref="A2:A3"/>
    <mergeCell ref="B2:C2"/>
    <mergeCell ref="D2:E2"/>
    <mergeCell ref="F2:F3"/>
  </mergeCells>
  <printOptions/>
  <pageMargins left="0.5118110236220472" right="0.5118110236220472" top="0.8661417322834646" bottom="0.8" header="0.5118110236220472" footer="0.5118110236220472"/>
  <pageSetup blackAndWhite="1" cellComments="atEnd" horizontalDpi="600" verticalDpi="600" orientation="portrait" paperSize="9" r:id="rId1"/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0.125" style="0" customWidth="1"/>
    <col min="2" max="11" width="6.25390625" style="0" customWidth="1"/>
  </cols>
  <sheetData>
    <row r="1" spans="1:11" ht="37.5" customHeight="1">
      <c r="A1" s="271" t="s">
        <v>332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>
      <c r="A2" s="152"/>
      <c r="B2" s="150">
        <v>2010</v>
      </c>
      <c r="C2" s="200">
        <v>2011</v>
      </c>
      <c r="D2" s="200">
        <v>2012</v>
      </c>
      <c r="E2" s="200">
        <v>2013</v>
      </c>
      <c r="F2" s="200">
        <v>2014</v>
      </c>
      <c r="G2" s="151">
        <v>2015</v>
      </c>
      <c r="H2" s="151">
        <v>2016</v>
      </c>
      <c r="I2" s="151">
        <v>2017</v>
      </c>
      <c r="J2" s="151">
        <v>2018</v>
      </c>
      <c r="K2" s="178">
        <v>2019</v>
      </c>
    </row>
    <row r="3" spans="1:11" ht="12.75" customHeight="1">
      <c r="A3" s="293" t="s">
        <v>333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>
      <c r="A4" s="153" t="s">
        <v>334</v>
      </c>
      <c r="B4" s="118">
        <v>535.4</v>
      </c>
      <c r="C4" s="118">
        <v>837.1</v>
      </c>
      <c r="D4" s="118">
        <v>816.1</v>
      </c>
      <c r="E4" s="118">
        <v>1136.8</v>
      </c>
      <c r="F4" s="118">
        <v>1071.1</v>
      </c>
      <c r="G4" s="118">
        <v>1089.152617</v>
      </c>
      <c r="H4" s="118">
        <v>1231.5</v>
      </c>
      <c r="I4" s="154">
        <v>1426.6</v>
      </c>
      <c r="J4" s="249">
        <v>1583.4</v>
      </c>
      <c r="K4" s="234">
        <v>1812.6</v>
      </c>
    </row>
    <row r="5" spans="1:11" ht="12.75">
      <c r="A5" s="155" t="s">
        <v>335</v>
      </c>
      <c r="B5" s="120"/>
      <c r="C5" s="120"/>
      <c r="D5" s="120"/>
      <c r="E5" s="120"/>
      <c r="F5" s="120"/>
      <c r="G5" s="168"/>
      <c r="H5" s="168"/>
      <c r="I5" s="126"/>
      <c r="J5" s="126"/>
      <c r="K5" s="231"/>
    </row>
    <row r="6" spans="1:11" ht="12.75">
      <c r="A6" s="156" t="s">
        <v>336</v>
      </c>
      <c r="B6" s="120">
        <v>468.9</v>
      </c>
      <c r="C6" s="120">
        <v>700.2</v>
      </c>
      <c r="D6" s="120">
        <v>515.1</v>
      </c>
      <c r="E6" s="120">
        <v>638.5</v>
      </c>
      <c r="F6" s="120">
        <v>639.7</v>
      </c>
      <c r="G6" s="168">
        <v>659.573324</v>
      </c>
      <c r="H6" s="168">
        <v>569.983357</v>
      </c>
      <c r="I6" s="126">
        <v>631</v>
      </c>
      <c r="J6" s="126">
        <v>773.4</v>
      </c>
      <c r="K6" s="231">
        <v>859.1</v>
      </c>
    </row>
    <row r="7" spans="1:11" ht="12" customHeight="1">
      <c r="A7" s="157" t="s">
        <v>337</v>
      </c>
      <c r="B7" s="120">
        <v>65.1</v>
      </c>
      <c r="C7" s="120">
        <v>96.8</v>
      </c>
      <c r="D7" s="120">
        <v>217.4</v>
      </c>
      <c r="E7" s="120">
        <v>462</v>
      </c>
      <c r="F7" s="120">
        <v>409.2</v>
      </c>
      <c r="G7" s="168">
        <v>401.474031</v>
      </c>
      <c r="H7" s="168">
        <v>575.515949</v>
      </c>
      <c r="I7" s="126">
        <v>766.2</v>
      </c>
      <c r="J7" s="126">
        <v>728.4</v>
      </c>
      <c r="K7" s="231">
        <v>920.3</v>
      </c>
    </row>
    <row r="8" spans="1:11" ht="21.75" customHeight="1">
      <c r="A8" s="158" t="s">
        <v>338</v>
      </c>
      <c r="B8" s="120"/>
      <c r="C8" s="120"/>
      <c r="D8" s="120"/>
      <c r="E8" s="120"/>
      <c r="F8" s="120"/>
      <c r="G8" s="168"/>
      <c r="H8" s="168"/>
      <c r="I8" s="140"/>
      <c r="J8" s="126"/>
      <c r="K8" s="231"/>
    </row>
    <row r="9" spans="1:11" ht="12" customHeight="1">
      <c r="A9" s="157" t="s">
        <v>339</v>
      </c>
      <c r="B9" s="120">
        <v>1.4</v>
      </c>
      <c r="C9" s="120">
        <v>40.2</v>
      </c>
      <c r="D9" s="120">
        <v>83.6</v>
      </c>
      <c r="E9" s="120">
        <v>36.3</v>
      </c>
      <c r="F9" s="120">
        <v>22.2</v>
      </c>
      <c r="G9" s="168">
        <v>28.105262</v>
      </c>
      <c r="H9" s="168">
        <v>86.030019</v>
      </c>
      <c r="I9" s="120">
        <v>29.5</v>
      </c>
      <c r="J9" s="126">
        <v>81.6</v>
      </c>
      <c r="K9" s="231">
        <v>33.2</v>
      </c>
    </row>
    <row r="10" spans="1:11" ht="22.5" customHeight="1">
      <c r="A10" s="158" t="s">
        <v>340</v>
      </c>
      <c r="B10" s="120"/>
      <c r="C10" s="120"/>
      <c r="D10" s="120"/>
      <c r="E10" s="120"/>
      <c r="F10" s="120"/>
      <c r="G10" s="119"/>
      <c r="H10" s="138"/>
      <c r="I10" s="140"/>
      <c r="J10" s="140"/>
      <c r="K10" s="179"/>
    </row>
    <row r="11" spans="1:11" ht="12.75">
      <c r="A11" s="295" t="s">
        <v>341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</row>
    <row r="12" spans="1:11" ht="12.75">
      <c r="A12" s="153" t="s">
        <v>334</v>
      </c>
      <c r="B12" s="159">
        <v>100</v>
      </c>
      <c r="C12" s="139">
        <v>100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248">
        <v>100</v>
      </c>
    </row>
    <row r="13" spans="1:11" ht="12.75">
      <c r="A13" s="155" t="s">
        <v>335</v>
      </c>
      <c r="B13" s="160"/>
      <c r="C13" s="119"/>
      <c r="D13" s="119"/>
      <c r="E13" s="119"/>
      <c r="F13" s="119"/>
      <c r="G13" s="119"/>
      <c r="H13" s="119"/>
      <c r="I13" s="140"/>
      <c r="J13" s="140"/>
      <c r="K13" s="179"/>
    </row>
    <row r="14" spans="1:11" ht="12.75">
      <c r="A14" s="156" t="s">
        <v>336</v>
      </c>
      <c r="B14" s="160">
        <v>87.6</v>
      </c>
      <c r="C14" s="119">
        <v>83.64592043961295</v>
      </c>
      <c r="D14" s="119">
        <f>E6/E4*100</f>
        <v>56.166432090077414</v>
      </c>
      <c r="E14" s="119">
        <v>56.166432090077414</v>
      </c>
      <c r="F14" s="119">
        <v>59.723606329296665</v>
      </c>
      <c r="G14" s="119">
        <v>60.558393167777695</v>
      </c>
      <c r="H14" s="119">
        <v>46.283666829070235</v>
      </c>
      <c r="I14" s="140">
        <v>44.2</v>
      </c>
      <c r="J14" s="140">
        <v>48.8</v>
      </c>
      <c r="K14" s="179">
        <v>47.4</v>
      </c>
    </row>
    <row r="15" spans="1:11" ht="12" customHeight="1">
      <c r="A15" s="157" t="s">
        <v>337</v>
      </c>
      <c r="B15" s="160">
        <v>12.2</v>
      </c>
      <c r="C15" s="119">
        <v>11.563731931668856</v>
      </c>
      <c r="D15" s="119">
        <f>E7/E4*100</f>
        <v>40.64039408866995</v>
      </c>
      <c r="E15" s="119">
        <v>40.64039408866995</v>
      </c>
      <c r="F15" s="119">
        <v>38.200595444207785</v>
      </c>
      <c r="G15" s="119">
        <v>36.8611363305387</v>
      </c>
      <c r="H15" s="119">
        <v>46.732923183110024</v>
      </c>
      <c r="I15" s="140">
        <v>53.7</v>
      </c>
      <c r="J15" s="163">
        <v>46</v>
      </c>
      <c r="K15" s="179">
        <v>50.8</v>
      </c>
    </row>
    <row r="16" spans="1:11" ht="24" customHeight="1">
      <c r="A16" s="158" t="s">
        <v>338</v>
      </c>
      <c r="B16" s="160"/>
      <c r="C16" s="119"/>
      <c r="D16" s="119"/>
      <c r="E16" s="119"/>
      <c r="F16" s="119"/>
      <c r="G16" s="119"/>
      <c r="H16" s="119"/>
      <c r="I16" s="140"/>
      <c r="J16" s="140"/>
      <c r="K16" s="179"/>
    </row>
    <row r="17" spans="1:11" ht="12" customHeight="1">
      <c r="A17" s="157" t="s">
        <v>339</v>
      </c>
      <c r="B17" s="160">
        <v>0.2</v>
      </c>
      <c r="C17" s="119">
        <v>4.802293632779835</v>
      </c>
      <c r="D17" s="119">
        <f>E9/E4*100</f>
        <v>3.1931738212526386</v>
      </c>
      <c r="E17" s="119">
        <v>3.219563687543983</v>
      </c>
      <c r="F17" s="119">
        <v>2.075798226495532</v>
      </c>
      <c r="G17" s="119">
        <v>2.580470501683604</v>
      </c>
      <c r="H17" s="119">
        <v>6.985791230207064</v>
      </c>
      <c r="I17" s="140">
        <v>2.1</v>
      </c>
      <c r="J17" s="140">
        <v>5.2</v>
      </c>
      <c r="K17" s="179">
        <v>1.8</v>
      </c>
    </row>
    <row r="18" spans="1:11" ht="23.25" customHeight="1">
      <c r="A18" s="161" t="s">
        <v>340</v>
      </c>
      <c r="B18" s="162"/>
      <c r="C18" s="141"/>
      <c r="D18" s="141"/>
      <c r="E18" s="141"/>
      <c r="F18" s="141"/>
      <c r="G18" s="141"/>
      <c r="H18" s="141"/>
      <c r="I18" s="142"/>
      <c r="J18" s="142"/>
      <c r="K18" s="180"/>
    </row>
  </sheetData>
  <sheetProtection/>
  <mergeCells count="3">
    <mergeCell ref="A3:K3"/>
    <mergeCell ref="A11:K11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44.75390625" style="0" customWidth="1"/>
    <col min="2" max="2" width="8.125" style="0" customWidth="1"/>
    <col min="3" max="3" width="7.25390625" style="0" customWidth="1"/>
    <col min="4" max="4" width="8.25390625" style="0" customWidth="1"/>
    <col min="5" max="5" width="7.25390625" style="0" customWidth="1"/>
    <col min="6" max="6" width="12.00390625" style="0" customWidth="1"/>
  </cols>
  <sheetData>
    <row r="1" spans="1:6" ht="38.25" customHeight="1">
      <c r="A1" s="260" t="s">
        <v>346</v>
      </c>
      <c r="B1" s="261"/>
      <c r="C1" s="261"/>
      <c r="D1" s="261"/>
      <c r="E1" s="261"/>
      <c r="F1" s="261"/>
    </row>
    <row r="2" spans="1:6" ht="35.25" customHeight="1">
      <c r="A2" s="262"/>
      <c r="B2" s="264" t="s">
        <v>27</v>
      </c>
      <c r="C2" s="264"/>
      <c r="D2" s="264" t="s">
        <v>28</v>
      </c>
      <c r="E2" s="264"/>
      <c r="F2" s="262" t="s">
        <v>329</v>
      </c>
    </row>
    <row r="3" spans="1:6" ht="69.75" customHeight="1">
      <c r="A3" s="263"/>
      <c r="B3" s="38" t="s">
        <v>47</v>
      </c>
      <c r="C3" s="59" t="s">
        <v>30</v>
      </c>
      <c r="D3" s="38" t="s">
        <v>48</v>
      </c>
      <c r="E3" s="59" t="s">
        <v>30</v>
      </c>
      <c r="F3" s="263"/>
    </row>
    <row r="4" spans="1:6" ht="14.25" customHeight="1">
      <c r="A4" s="73" t="s">
        <v>18</v>
      </c>
      <c r="B4" s="74">
        <f>SUM(B5,B21,B23,B32)</f>
        <v>17062.1</v>
      </c>
      <c r="C4" s="74">
        <f>SUM(C5,C21,C23,C32)</f>
        <v>100</v>
      </c>
      <c r="D4" s="74">
        <f>SUM(D5,D21,D23,D32)</f>
        <v>16724.4</v>
      </c>
      <c r="E4" s="74">
        <f>SUM(E5,E21,E23,E32)</f>
        <v>100</v>
      </c>
      <c r="F4" s="23">
        <f aca="true" t="shared" si="0" ref="F4:F9">+D4/B4%</f>
        <v>98.02075946102768</v>
      </c>
    </row>
    <row r="5" spans="1:6" ht="14.25" customHeight="1">
      <c r="A5" s="40" t="s">
        <v>49</v>
      </c>
      <c r="B5" s="20">
        <f>SUM(B6,B7,B8,B9,B10)</f>
        <v>3489.4</v>
      </c>
      <c r="C5" s="20">
        <f>+B5/B$4%</f>
        <v>20.451175412170837</v>
      </c>
      <c r="D5" s="20">
        <f>SUM(D6,D7,D8,D9,D10)</f>
        <v>3637</v>
      </c>
      <c r="E5" s="20">
        <f>+D5/D$4%</f>
        <v>21.74666953672478</v>
      </c>
      <c r="F5" s="13">
        <f t="shared" si="0"/>
        <v>104.22995357368029</v>
      </c>
    </row>
    <row r="6" spans="1:6" ht="14.25" customHeight="1">
      <c r="A6" s="60" t="s">
        <v>0</v>
      </c>
      <c r="B6" s="53">
        <v>2345.5</v>
      </c>
      <c r="C6" s="21">
        <f>+B6/B$4%</f>
        <v>13.746842416818565</v>
      </c>
      <c r="D6" s="53">
        <v>2474.9</v>
      </c>
      <c r="E6" s="21">
        <f>+D6/D$4%</f>
        <v>14.798139245653056</v>
      </c>
      <c r="F6" s="14">
        <f t="shared" si="0"/>
        <v>105.51694734598168</v>
      </c>
    </row>
    <row r="7" spans="1:6" ht="14.25" customHeight="1">
      <c r="A7" s="60" t="s">
        <v>31</v>
      </c>
      <c r="B7" s="21">
        <v>513</v>
      </c>
      <c r="C7" s="21">
        <f>+B7/B$4%</f>
        <v>3.0066638924868574</v>
      </c>
      <c r="D7" s="21">
        <v>529.1</v>
      </c>
      <c r="E7" s="21">
        <f>+D7/D$4%</f>
        <v>3.163641147066561</v>
      </c>
      <c r="F7" s="14">
        <f t="shared" si="0"/>
        <v>103.1384015594542</v>
      </c>
    </row>
    <row r="8" spans="1:6" ht="22.5">
      <c r="A8" s="63" t="s">
        <v>32</v>
      </c>
      <c r="B8" s="164"/>
      <c r="C8" s="21"/>
      <c r="D8" s="164"/>
      <c r="E8" s="21"/>
      <c r="F8" s="213"/>
    </row>
    <row r="9" spans="1:6" ht="12.75">
      <c r="A9" s="60" t="s">
        <v>13</v>
      </c>
      <c r="B9" s="62">
        <f>SUM(B12:B19)</f>
        <v>630.9</v>
      </c>
      <c r="C9" s="21">
        <f>+B9/B$4%</f>
        <v>3.6976691028654156</v>
      </c>
      <c r="D9" s="62">
        <f>SUM(D12:D19)</f>
        <v>633</v>
      </c>
      <c r="E9" s="21">
        <f>+D9/D$4%</f>
        <v>3.7848891440051653</v>
      </c>
      <c r="F9" s="14">
        <f t="shared" si="0"/>
        <v>100.33285782215881</v>
      </c>
    </row>
    <row r="10" spans="1:6" ht="22.5">
      <c r="A10" s="63" t="s">
        <v>20</v>
      </c>
      <c r="B10" s="62"/>
      <c r="C10" s="21"/>
      <c r="D10" s="62"/>
      <c r="E10" s="21"/>
      <c r="F10" s="14"/>
    </row>
    <row r="11" spans="1:6" ht="12.75">
      <c r="A11" s="46" t="s">
        <v>50</v>
      </c>
      <c r="B11" s="62"/>
      <c r="C11" s="21"/>
      <c r="D11" s="62"/>
      <c r="E11" s="21"/>
      <c r="F11" s="14"/>
    </row>
    <row r="12" spans="1:6" ht="12.75">
      <c r="A12" s="46" t="s">
        <v>25</v>
      </c>
      <c r="B12" s="164">
        <v>106.8</v>
      </c>
      <c r="C12" s="21">
        <f>+B12/B$4%</f>
        <v>0.6259487401902463</v>
      </c>
      <c r="D12" s="164">
        <v>86.7</v>
      </c>
      <c r="E12" s="21">
        <f>+D12/D$4%</f>
        <v>0.5184042476860156</v>
      </c>
      <c r="F12" s="14">
        <f>+D12/B12%</f>
        <v>81.17977528089888</v>
      </c>
    </row>
    <row r="13" spans="1:6" ht="22.5">
      <c r="A13" s="64" t="s">
        <v>51</v>
      </c>
      <c r="B13" s="164"/>
      <c r="C13" s="21"/>
      <c r="D13" s="164"/>
      <c r="E13" s="21"/>
      <c r="F13" s="14"/>
    </row>
    <row r="14" spans="1:6" ht="12.75">
      <c r="A14" s="46" t="s">
        <v>36</v>
      </c>
      <c r="B14" s="164">
        <v>2.3</v>
      </c>
      <c r="C14" s="21">
        <f>+B14/B$4%</f>
        <v>0.013480169498479086</v>
      </c>
      <c r="D14" s="164">
        <v>1.8</v>
      </c>
      <c r="E14" s="21">
        <f>+D14/D$4%</f>
        <v>0.010762717945038386</v>
      </c>
      <c r="F14" s="14">
        <f>+D14/B14%</f>
        <v>78.26086956521739</v>
      </c>
    </row>
    <row r="15" spans="1:6" ht="12.75">
      <c r="A15" s="46" t="s">
        <v>52</v>
      </c>
      <c r="B15" s="21">
        <v>443.2</v>
      </c>
      <c r="C15" s="21">
        <f>+B15/B$4%</f>
        <v>2.597570052924318</v>
      </c>
      <c r="D15" s="21">
        <v>457.1</v>
      </c>
      <c r="E15" s="21">
        <f>+D15/D$4%</f>
        <v>2.7331324292650256</v>
      </c>
      <c r="F15" s="14">
        <f>+D15/B15%</f>
        <v>103.13628158844767</v>
      </c>
    </row>
    <row r="16" spans="1:6" ht="22.5">
      <c r="A16" s="64" t="s">
        <v>53</v>
      </c>
      <c r="B16" s="21"/>
      <c r="C16" s="21"/>
      <c r="D16" s="21"/>
      <c r="E16" s="21"/>
      <c r="F16" s="14"/>
    </row>
    <row r="17" spans="1:6" ht="22.5">
      <c r="A17" s="46" t="s">
        <v>54</v>
      </c>
      <c r="B17" s="164">
        <v>38.9</v>
      </c>
      <c r="C17" s="21">
        <f>+B17/B$4%</f>
        <v>0.2279906928221028</v>
      </c>
      <c r="D17" s="164">
        <v>43.3</v>
      </c>
      <c r="E17" s="21">
        <f>+D17/D$4%</f>
        <v>0.25890315945564557</v>
      </c>
      <c r="F17" s="14">
        <f>+D17/B17%</f>
        <v>111.31105398457582</v>
      </c>
    </row>
    <row r="18" spans="1:6" ht="56.25">
      <c r="A18" s="64" t="s">
        <v>55</v>
      </c>
      <c r="B18" s="164"/>
      <c r="C18" s="21"/>
      <c r="D18" s="164"/>
      <c r="E18" s="21"/>
      <c r="F18" s="14"/>
    </row>
    <row r="19" spans="1:6" ht="12.75">
      <c r="A19" s="46" t="s">
        <v>56</v>
      </c>
      <c r="B19" s="21">
        <v>39.7</v>
      </c>
      <c r="C19" s="21">
        <f>+B19/B$4%</f>
        <v>0.23267944743026947</v>
      </c>
      <c r="D19" s="21">
        <v>44.1</v>
      </c>
      <c r="E19" s="21">
        <f>+D19/D$4%</f>
        <v>0.26368658965344044</v>
      </c>
      <c r="F19" s="14">
        <f>+D19/B19%</f>
        <v>111.08312342569269</v>
      </c>
    </row>
    <row r="20" spans="1:6" ht="22.5">
      <c r="A20" s="64" t="s">
        <v>57</v>
      </c>
      <c r="B20" s="21"/>
      <c r="C20" s="21"/>
      <c r="D20" s="21"/>
      <c r="E20" s="21"/>
      <c r="F20" s="14"/>
    </row>
    <row r="21" spans="1:6" ht="12.75">
      <c r="A21" s="207" t="s">
        <v>58</v>
      </c>
      <c r="B21" s="217">
        <v>66</v>
      </c>
      <c r="C21" s="31">
        <f>+B21/B$4%</f>
        <v>0.3868222551737477</v>
      </c>
      <c r="D21" s="217">
        <v>62.1</v>
      </c>
      <c r="E21" s="31">
        <f>+D21/D$4%</f>
        <v>0.3713137691038243</v>
      </c>
      <c r="F21" s="17">
        <f>+D21/B21%</f>
        <v>94.0909090909091</v>
      </c>
    </row>
    <row r="22" spans="1:6" ht="22.5">
      <c r="A22" s="41" t="s">
        <v>59</v>
      </c>
      <c r="B22" s="214"/>
      <c r="C22" s="21"/>
      <c r="D22" s="214"/>
      <c r="E22" s="21"/>
      <c r="F22" s="13"/>
    </row>
    <row r="23" spans="1:6" ht="15.75" customHeight="1">
      <c r="A23" s="207" t="s">
        <v>60</v>
      </c>
      <c r="B23" s="144">
        <f>SUM(B24:B31)</f>
        <v>748.9</v>
      </c>
      <c r="C23" s="31">
        <f>+B23/B$4%</f>
        <v>4.389260407569995</v>
      </c>
      <c r="D23" s="144">
        <f>SUM(D24:D31)</f>
        <v>697.0999999999999</v>
      </c>
      <c r="E23" s="31">
        <f>+D23/D$4%</f>
        <v>4.168161488603476</v>
      </c>
      <c r="F23" s="17">
        <f>+D23/B23%</f>
        <v>93.08318867672585</v>
      </c>
    </row>
    <row r="24" spans="1:6" ht="12.75">
      <c r="A24" s="51" t="s">
        <v>61</v>
      </c>
      <c r="B24" s="21">
        <v>117.5</v>
      </c>
      <c r="C24" s="21">
        <f>+B24/B$4%</f>
        <v>0.6886608330744751</v>
      </c>
      <c r="D24" s="21">
        <v>127.30000000000001</v>
      </c>
      <c r="E24" s="21">
        <f>+D24/D$4%</f>
        <v>0.7611633302241037</v>
      </c>
      <c r="F24" s="14">
        <f>+D24/B24%</f>
        <v>108.3404255319149</v>
      </c>
    </row>
    <row r="25" spans="1:6" ht="22.5">
      <c r="A25" s="65" t="s">
        <v>62</v>
      </c>
      <c r="B25" s="214"/>
      <c r="C25" s="21"/>
      <c r="D25" s="214"/>
      <c r="E25" s="21"/>
      <c r="F25" s="14"/>
    </row>
    <row r="26" spans="1:6" ht="12.75">
      <c r="A26" s="51" t="s">
        <v>63</v>
      </c>
      <c r="B26" s="164">
        <v>473.7</v>
      </c>
      <c r="C26" s="21">
        <f>+B26/B$4%</f>
        <v>2.776328822360671</v>
      </c>
      <c r="D26" s="164">
        <v>451.59999999999997</v>
      </c>
      <c r="E26" s="21">
        <f>+D26/D$4%</f>
        <v>2.700246346655186</v>
      </c>
      <c r="F26" s="14">
        <f>+D26/B26%</f>
        <v>95.33459995777918</v>
      </c>
    </row>
    <row r="27" spans="1:6" ht="22.5" customHeight="1">
      <c r="A27" s="49" t="s">
        <v>64</v>
      </c>
      <c r="B27" s="214"/>
      <c r="C27" s="21"/>
      <c r="D27" s="214"/>
      <c r="E27" s="21"/>
      <c r="F27" s="14"/>
    </row>
    <row r="28" spans="1:6" ht="14.25" customHeight="1">
      <c r="A28" s="49" t="s">
        <v>380</v>
      </c>
      <c r="B28" s="30">
        <v>2.3</v>
      </c>
      <c r="C28" s="30">
        <f>+B28/B$4%</f>
        <v>0.013480169498479086</v>
      </c>
      <c r="D28" s="30">
        <v>2.6</v>
      </c>
      <c r="E28" s="30">
        <f>+D28/D$4%</f>
        <v>0.015546148142833224</v>
      </c>
      <c r="F28" s="16">
        <f>+D28/B28%</f>
        <v>113.04347826086958</v>
      </c>
    </row>
    <row r="29" spans="1:6" s="216" customFormat="1" ht="16.5" customHeight="1">
      <c r="A29" s="49" t="s">
        <v>65</v>
      </c>
      <c r="B29" s="42">
        <v>137</v>
      </c>
      <c r="C29" s="30">
        <f>+B29/B$4%</f>
        <v>0.8029492266485369</v>
      </c>
      <c r="D29" s="42">
        <v>95.8</v>
      </c>
      <c r="E29" s="30">
        <f>+D29/D$4%</f>
        <v>0.5728157661859318</v>
      </c>
      <c r="F29" s="16">
        <f>+D29/B29%</f>
        <v>69.92700729927006</v>
      </c>
    </row>
    <row r="30" spans="1:6" ht="22.5">
      <c r="A30" s="65" t="s">
        <v>66</v>
      </c>
      <c r="B30" s="214"/>
      <c r="C30" s="21"/>
      <c r="D30" s="214"/>
      <c r="E30" s="21"/>
      <c r="F30" s="14"/>
    </row>
    <row r="31" spans="1:6" ht="12.75">
      <c r="A31" s="51" t="s">
        <v>378</v>
      </c>
      <c r="B31" s="21">
        <v>18.4</v>
      </c>
      <c r="C31" s="21">
        <f>+B31/B$4%</f>
        <v>0.10784135598783269</v>
      </c>
      <c r="D31" s="21">
        <v>19.8</v>
      </c>
      <c r="E31" s="21">
        <f>+D31/D$4%</f>
        <v>0.11838989739542224</v>
      </c>
      <c r="F31" s="14">
        <f>+D31/B31%</f>
        <v>107.60869565217392</v>
      </c>
    </row>
    <row r="32" spans="1:6" ht="14.25" customHeight="1">
      <c r="A32" s="208" t="s">
        <v>41</v>
      </c>
      <c r="B32" s="31">
        <v>12757.8</v>
      </c>
      <c r="C32" s="31">
        <f>+B32/B$4%</f>
        <v>74.77274192508543</v>
      </c>
      <c r="D32" s="31">
        <v>12328.2</v>
      </c>
      <c r="E32" s="31">
        <f>+D32/D$4%</f>
        <v>73.71385520556791</v>
      </c>
      <c r="F32" s="17">
        <f>+D32/B32%</f>
        <v>96.63264826223958</v>
      </c>
    </row>
    <row r="33" spans="1:6" ht="45">
      <c r="A33" s="41" t="s">
        <v>42</v>
      </c>
      <c r="B33" s="21"/>
      <c r="C33" s="21"/>
      <c r="D33" s="21"/>
      <c r="E33" s="21"/>
      <c r="F33" s="14"/>
    </row>
    <row r="34" spans="1:6" ht="12.75">
      <c r="A34" s="75" t="s">
        <v>67</v>
      </c>
      <c r="B34" s="74">
        <f>SUM(B36:B52)</f>
        <v>18458.9</v>
      </c>
      <c r="C34" s="74">
        <f>SUM(C36:C52)</f>
        <v>100</v>
      </c>
      <c r="D34" s="74">
        <f>SUM(D36:D52)</f>
        <v>16937.5</v>
      </c>
      <c r="E34" s="74">
        <f>SUM(E36:E52)</f>
        <v>99.99999999999999</v>
      </c>
      <c r="F34" s="23">
        <f>+D34/B34%</f>
        <v>91.75790540064683</v>
      </c>
    </row>
    <row r="35" spans="1:6" ht="22.5">
      <c r="A35" s="66" t="s">
        <v>68</v>
      </c>
      <c r="B35" s="21"/>
      <c r="C35" s="21"/>
      <c r="D35" s="21"/>
      <c r="E35" s="21"/>
      <c r="F35" s="13"/>
    </row>
    <row r="36" spans="1:6" ht="12.75">
      <c r="A36" s="60" t="s">
        <v>69</v>
      </c>
      <c r="B36" s="21">
        <v>1784.4</v>
      </c>
      <c r="C36" s="21">
        <f>+B36/B$34%</f>
        <v>9.6668815584894</v>
      </c>
      <c r="D36" s="21">
        <v>1465.1</v>
      </c>
      <c r="E36" s="21">
        <f>+D36/D$34%</f>
        <v>8.650036900369003</v>
      </c>
      <c r="F36" s="14">
        <f>+D36/B36%</f>
        <v>82.10603003810803</v>
      </c>
    </row>
    <row r="37" spans="1:6" ht="22.5">
      <c r="A37" s="67" t="s">
        <v>70</v>
      </c>
      <c r="B37" s="21"/>
      <c r="C37" s="21"/>
      <c r="D37" s="21"/>
      <c r="E37" s="21"/>
      <c r="F37" s="14"/>
    </row>
    <row r="38" spans="1:6" ht="12.75">
      <c r="A38" s="60" t="s">
        <v>71</v>
      </c>
      <c r="B38" s="21">
        <v>14.4</v>
      </c>
      <c r="C38" s="21">
        <f>+B38/B$34%</f>
        <v>0.07801114909339125</v>
      </c>
      <c r="D38" s="21">
        <v>12.7</v>
      </c>
      <c r="E38" s="21">
        <f>+D38/D$34%</f>
        <v>0.07498154981549815</v>
      </c>
      <c r="F38" s="14">
        <f>+D38/B38%</f>
        <v>88.19444444444443</v>
      </c>
    </row>
    <row r="39" spans="1:6" ht="22.5">
      <c r="A39" s="67" t="s">
        <v>72</v>
      </c>
      <c r="B39" s="21"/>
      <c r="C39" s="21"/>
      <c r="D39" s="21"/>
      <c r="E39" s="21"/>
      <c r="F39" s="14"/>
    </row>
    <row r="40" spans="1:6" ht="12.75">
      <c r="A40" s="60" t="s">
        <v>73</v>
      </c>
      <c r="B40" s="21">
        <v>21.2</v>
      </c>
      <c r="C40" s="21">
        <f>+B40/B$34%</f>
        <v>0.11484974727638156</v>
      </c>
      <c r="D40" s="21">
        <v>17.6</v>
      </c>
      <c r="E40" s="21">
        <f>+D40/D$34%</f>
        <v>0.10391143911439116</v>
      </c>
      <c r="F40" s="14">
        <f>+D40/B40%</f>
        <v>83.01886792452831</v>
      </c>
    </row>
    <row r="41" spans="1:6" ht="33.75">
      <c r="A41" s="67" t="s">
        <v>74</v>
      </c>
      <c r="B41" s="21"/>
      <c r="C41" s="21"/>
      <c r="D41" s="21"/>
      <c r="E41" s="21"/>
      <c r="F41" s="14"/>
    </row>
    <row r="42" spans="1:6" ht="12.75">
      <c r="A42" s="60" t="s">
        <v>75</v>
      </c>
      <c r="B42" s="21">
        <v>1786.1</v>
      </c>
      <c r="C42" s="21">
        <f>+B42/B$34%</f>
        <v>9.676091208035146</v>
      </c>
      <c r="D42" s="21">
        <v>1774.4</v>
      </c>
      <c r="E42" s="21">
        <f>+D42/D$34%</f>
        <v>10.476162361623617</v>
      </c>
      <c r="F42" s="14">
        <f>+D42/B42%</f>
        <v>99.34494149263759</v>
      </c>
    </row>
    <row r="43" spans="1:6" ht="22.5">
      <c r="A43" s="67" t="s">
        <v>76</v>
      </c>
      <c r="B43" s="21"/>
      <c r="C43" s="21"/>
      <c r="D43" s="21"/>
      <c r="E43" s="21"/>
      <c r="F43" s="14"/>
    </row>
    <row r="44" spans="1:6" ht="12.75">
      <c r="A44" s="60" t="s">
        <v>77</v>
      </c>
      <c r="B44" s="21">
        <v>52.6</v>
      </c>
      <c r="C44" s="21">
        <f>+B44/B$34%</f>
        <v>0.2849573918272486</v>
      </c>
      <c r="D44" s="21">
        <v>37.6</v>
      </c>
      <c r="E44" s="21">
        <f>+D44/D$34%</f>
        <v>0.22199261992619926</v>
      </c>
      <c r="F44" s="14">
        <f>+D44/B44%</f>
        <v>71.48288973384031</v>
      </c>
    </row>
    <row r="45" spans="1:6" ht="22.5">
      <c r="A45" s="67" t="s">
        <v>78</v>
      </c>
      <c r="B45" s="21"/>
      <c r="C45" s="21"/>
      <c r="D45" s="21"/>
      <c r="E45" s="21"/>
      <c r="F45" s="14"/>
    </row>
    <row r="46" spans="1:6" ht="12" customHeight="1">
      <c r="A46" s="49" t="s">
        <v>79</v>
      </c>
      <c r="B46" s="30">
        <v>1798.6</v>
      </c>
      <c r="C46" s="30">
        <f>+B46/B$34%</f>
        <v>9.743809219400937</v>
      </c>
      <c r="D46" s="30">
        <v>1466.6</v>
      </c>
      <c r="E46" s="30">
        <f>+D46/D$34%</f>
        <v>8.658892988929889</v>
      </c>
      <c r="F46" s="30">
        <f>+D46/B46%</f>
        <v>81.54119871010785</v>
      </c>
    </row>
    <row r="47" spans="1:6" ht="22.5" customHeight="1">
      <c r="A47" s="67" t="s">
        <v>80</v>
      </c>
      <c r="B47" s="21"/>
      <c r="C47" s="21"/>
      <c r="D47" s="21"/>
      <c r="E47" s="21"/>
      <c r="F47" s="14"/>
    </row>
    <row r="48" spans="1:6" ht="13.5" customHeight="1">
      <c r="A48" s="49" t="s">
        <v>379</v>
      </c>
      <c r="B48" s="30">
        <v>223.8</v>
      </c>
      <c r="C48" s="30">
        <f>+B48/B$34%</f>
        <v>1.2124232754931223</v>
      </c>
      <c r="D48" s="30">
        <v>172.3</v>
      </c>
      <c r="E48" s="30">
        <f>+D48/D$34%</f>
        <v>1.017269372693727</v>
      </c>
      <c r="F48" s="16">
        <f>+D48/B48%</f>
        <v>76.98838248436104</v>
      </c>
    </row>
    <row r="49" spans="1:6" ht="12.75">
      <c r="A49" s="60" t="s">
        <v>81</v>
      </c>
      <c r="B49" s="21">
        <v>1369.7</v>
      </c>
      <c r="C49" s="21">
        <f>+B49/B$34%</f>
        <v>7.420268813417917</v>
      </c>
      <c r="D49" s="21">
        <v>1235</v>
      </c>
      <c r="E49" s="21">
        <f>+D49/D$34%</f>
        <v>7.291512915129151</v>
      </c>
      <c r="F49" s="14">
        <f>+D49/B49%</f>
        <v>90.1657297218369</v>
      </c>
    </row>
    <row r="50" spans="1:6" ht="22.5">
      <c r="A50" s="67" t="s">
        <v>82</v>
      </c>
      <c r="B50" s="214"/>
      <c r="C50" s="21"/>
      <c r="D50" s="214"/>
      <c r="E50" s="21"/>
      <c r="F50" s="14"/>
    </row>
    <row r="51" spans="1:6" ht="12.75">
      <c r="A51" s="60" t="s">
        <v>83</v>
      </c>
      <c r="B51" s="21">
        <v>10082.2</v>
      </c>
      <c r="C51" s="21">
        <f>+B51/B$34%</f>
        <v>54.61972273537426</v>
      </c>
      <c r="D51" s="21">
        <v>9558.8</v>
      </c>
      <c r="E51" s="21">
        <f>+D51/D$34%</f>
        <v>56.43571955719557</v>
      </c>
      <c r="F51" s="14">
        <f>+D51/B51%</f>
        <v>94.80867271032115</v>
      </c>
    </row>
    <row r="52" spans="1:6" ht="12.75">
      <c r="A52" s="60" t="s">
        <v>84</v>
      </c>
      <c r="B52" s="21">
        <v>1325.9</v>
      </c>
      <c r="C52" s="21">
        <f>+B52/B$34%</f>
        <v>7.182984901592185</v>
      </c>
      <c r="D52" s="21">
        <v>1197.4</v>
      </c>
      <c r="E52" s="21">
        <f>+D52/D$34%</f>
        <v>7.0695202952029526</v>
      </c>
      <c r="F52" s="14">
        <f>+D52/B52%</f>
        <v>90.30846971868165</v>
      </c>
    </row>
    <row r="53" spans="1:6" ht="22.5">
      <c r="A53" s="67" t="s">
        <v>85</v>
      </c>
      <c r="B53" s="214"/>
      <c r="C53" s="214"/>
      <c r="D53" s="214"/>
      <c r="E53" s="214"/>
      <c r="F53" s="14"/>
    </row>
    <row r="54" spans="1:6" s="146" customFormat="1" ht="12">
      <c r="A54" s="145" t="s">
        <v>45</v>
      </c>
      <c r="B54" s="74">
        <f>+B4-B34</f>
        <v>-1396.800000000003</v>
      </c>
      <c r="C54" s="147" t="s">
        <v>10</v>
      </c>
      <c r="D54" s="74">
        <f>+D4-D34</f>
        <v>-213.09999999999854</v>
      </c>
      <c r="E54" s="147" t="s">
        <v>10</v>
      </c>
      <c r="F54" s="215" t="s">
        <v>10</v>
      </c>
    </row>
    <row r="55" spans="1:6" ht="22.5">
      <c r="A55" s="68" t="s">
        <v>46</v>
      </c>
      <c r="B55" s="69"/>
      <c r="C55" s="69"/>
      <c r="D55" s="69"/>
      <c r="E55" s="69"/>
      <c r="F55" s="70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61"/>
      <c r="C63" s="6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0"/>
      <c r="C67" s="20"/>
    </row>
  </sheetData>
  <sheetProtection/>
  <mergeCells count="5">
    <mergeCell ref="A1:F1"/>
    <mergeCell ref="A2:A3"/>
    <mergeCell ref="B2:C2"/>
    <mergeCell ref="D2:E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55.375" style="0" customWidth="1"/>
    <col min="2" max="5" width="7.75390625" style="0" customWidth="1"/>
  </cols>
  <sheetData>
    <row r="1" spans="1:5" ht="36.75" customHeight="1">
      <c r="A1" s="260" t="s">
        <v>86</v>
      </c>
      <c r="B1" s="260"/>
      <c r="C1" s="260"/>
      <c r="D1" s="260"/>
      <c r="E1" s="260"/>
    </row>
    <row r="2" spans="1:5" ht="12.75">
      <c r="A2" s="265" t="s">
        <v>87</v>
      </c>
      <c r="B2" s="265"/>
      <c r="C2" s="265"/>
      <c r="D2" s="265"/>
      <c r="E2" s="265"/>
    </row>
    <row r="3" spans="1:5" ht="12.75">
      <c r="A3" s="71"/>
      <c r="B3" s="201">
        <v>2016</v>
      </c>
      <c r="C3" s="177">
        <v>2017</v>
      </c>
      <c r="D3" s="72">
        <v>2018</v>
      </c>
      <c r="E3" s="72">
        <v>2019</v>
      </c>
    </row>
    <row r="4" spans="1:5" ht="12.75">
      <c r="A4" s="73" t="s">
        <v>88</v>
      </c>
      <c r="B4" s="74">
        <v>15060.6</v>
      </c>
      <c r="C4" s="74">
        <v>17818.7</v>
      </c>
      <c r="D4" s="74">
        <v>19790.3</v>
      </c>
      <c r="E4" s="74">
        <v>21748.3486</v>
      </c>
    </row>
    <row r="5" spans="1:5" ht="12.75">
      <c r="A5" s="40" t="s">
        <v>89</v>
      </c>
      <c r="B5" s="20">
        <v>10036.5</v>
      </c>
      <c r="C5" s="20">
        <v>11864</v>
      </c>
      <c r="D5" s="20">
        <v>13037.9</v>
      </c>
      <c r="E5" s="20">
        <v>13635.7479</v>
      </c>
    </row>
    <row r="6" spans="1:5" ht="33.75">
      <c r="A6" s="41" t="s">
        <v>90</v>
      </c>
      <c r="B6" s="20"/>
      <c r="C6" s="20"/>
      <c r="D6" s="20"/>
      <c r="E6" s="20"/>
    </row>
    <row r="7" spans="1:5" ht="12.75">
      <c r="A7" s="40" t="s">
        <v>60</v>
      </c>
      <c r="B7" s="20">
        <v>8.1</v>
      </c>
      <c r="C7" s="20">
        <v>13.7</v>
      </c>
      <c r="D7" s="20">
        <v>82.2</v>
      </c>
      <c r="E7" s="20">
        <v>155.5996</v>
      </c>
    </row>
    <row r="8" spans="1:5" ht="22.5">
      <c r="A8" s="60" t="s">
        <v>91</v>
      </c>
      <c r="B8" s="21">
        <v>2</v>
      </c>
      <c r="C8" s="21">
        <v>2.1</v>
      </c>
      <c r="D8" s="21">
        <v>3.2</v>
      </c>
      <c r="E8" s="21">
        <v>3.22</v>
      </c>
    </row>
    <row r="9" spans="1:5" ht="12.75">
      <c r="A9" s="60" t="s">
        <v>92</v>
      </c>
      <c r="B9" s="21">
        <v>2.7</v>
      </c>
      <c r="C9" s="21">
        <v>8.3</v>
      </c>
      <c r="D9" s="21">
        <v>5.1</v>
      </c>
      <c r="E9" s="21">
        <v>2.0841</v>
      </c>
    </row>
    <row r="10" spans="1:5" ht="12.75">
      <c r="A10" s="60" t="s">
        <v>93</v>
      </c>
      <c r="B10" s="21">
        <v>3.4</v>
      </c>
      <c r="C10" s="21">
        <v>3.3</v>
      </c>
      <c r="D10" s="21">
        <v>73.9</v>
      </c>
      <c r="E10" s="21">
        <v>150.2955</v>
      </c>
    </row>
    <row r="11" spans="1:5" ht="12.75">
      <c r="A11" s="40" t="s">
        <v>94</v>
      </c>
      <c r="B11" s="20">
        <v>5016</v>
      </c>
      <c r="C11" s="20">
        <v>5941</v>
      </c>
      <c r="D11" s="20">
        <v>6670.2</v>
      </c>
      <c r="E11" s="20">
        <v>7956.991099999999</v>
      </c>
    </row>
    <row r="12" spans="1:5" ht="22.5">
      <c r="A12" s="41" t="s">
        <v>95</v>
      </c>
      <c r="B12" s="20"/>
      <c r="C12" s="20"/>
      <c r="D12" s="20"/>
      <c r="E12" s="20"/>
    </row>
    <row r="13" spans="1:5" ht="12.75">
      <c r="A13" s="75" t="s">
        <v>67</v>
      </c>
      <c r="B13" s="74">
        <v>14964.699999999999</v>
      </c>
      <c r="C13" s="74">
        <v>17614.499999999996</v>
      </c>
      <c r="D13" s="74">
        <v>19426.500000000004</v>
      </c>
      <c r="E13" s="74">
        <v>21602.3188</v>
      </c>
    </row>
    <row r="14" spans="1:5" ht="24">
      <c r="A14" s="76" t="s">
        <v>68</v>
      </c>
      <c r="B14" s="167"/>
      <c r="C14" s="167"/>
      <c r="D14" s="167"/>
      <c r="E14" s="167"/>
    </row>
    <row r="15" spans="1:5" ht="12.75">
      <c r="A15" s="40" t="s">
        <v>96</v>
      </c>
      <c r="B15" s="20">
        <v>11059.7</v>
      </c>
      <c r="C15" s="20">
        <v>12242</v>
      </c>
      <c r="D15" s="20">
        <v>13684.736</v>
      </c>
      <c r="E15" s="20">
        <v>15344.2786</v>
      </c>
    </row>
    <row r="16" spans="1:5" ht="12.75">
      <c r="A16" s="60" t="s">
        <v>97</v>
      </c>
      <c r="B16" s="21">
        <v>9583.8</v>
      </c>
      <c r="C16" s="21">
        <v>10611.3</v>
      </c>
      <c r="D16" s="21">
        <v>11859.591</v>
      </c>
      <c r="E16" s="21">
        <v>13342.8532</v>
      </c>
    </row>
    <row r="17" spans="1:5" ht="12.75">
      <c r="A17" s="60" t="s">
        <v>98</v>
      </c>
      <c r="B17" s="21">
        <v>1445.9</v>
      </c>
      <c r="C17" s="21">
        <v>1614.1</v>
      </c>
      <c r="D17" s="21">
        <v>1801.979</v>
      </c>
      <c r="E17" s="21">
        <v>1968.8304</v>
      </c>
    </row>
    <row r="18" spans="1:5" ht="12.75">
      <c r="A18" s="60" t="s">
        <v>99</v>
      </c>
      <c r="B18" s="21">
        <v>30</v>
      </c>
      <c r="C18" s="21">
        <v>16.6</v>
      </c>
      <c r="D18" s="21">
        <v>23.167</v>
      </c>
      <c r="E18" s="21">
        <v>32.595</v>
      </c>
    </row>
    <row r="19" spans="1:5" ht="22.5">
      <c r="A19" s="67" t="s">
        <v>100</v>
      </c>
      <c r="B19" s="77"/>
      <c r="C19" s="77"/>
      <c r="D19" s="77"/>
      <c r="E19" s="77"/>
    </row>
    <row r="20" spans="1:5" ht="12.75">
      <c r="A20" s="40" t="s">
        <v>101</v>
      </c>
      <c r="B20" s="20">
        <v>3589.4</v>
      </c>
      <c r="C20" s="20">
        <v>4938.6</v>
      </c>
      <c r="D20" s="20">
        <v>5424.394</v>
      </c>
      <c r="E20" s="20">
        <v>5860.35</v>
      </c>
    </row>
    <row r="21" spans="1:5" ht="12.75">
      <c r="A21" s="60" t="s">
        <v>97</v>
      </c>
      <c r="B21" s="21">
        <v>230</v>
      </c>
      <c r="C21" s="21">
        <f>1311.4+1.1</f>
        <v>1312.5</v>
      </c>
      <c r="D21" s="21">
        <v>1402.428</v>
      </c>
      <c r="E21" s="21">
        <v>1503.1690999999998</v>
      </c>
    </row>
    <row r="22" spans="1:5" ht="12.75">
      <c r="A22" s="60" t="s">
        <v>98</v>
      </c>
      <c r="B22" s="21">
        <v>351.6</v>
      </c>
      <c r="C22" s="21">
        <v>433.1</v>
      </c>
      <c r="D22" s="21">
        <v>454.971</v>
      </c>
      <c r="E22" s="21">
        <v>593.809</v>
      </c>
    </row>
    <row r="23" spans="1:5" ht="12.75">
      <c r="A23" s="60" t="s">
        <v>102</v>
      </c>
      <c r="B23" s="21">
        <v>818.3</v>
      </c>
      <c r="C23" s="21">
        <v>814.2</v>
      </c>
      <c r="D23" s="21">
        <v>789.185</v>
      </c>
      <c r="E23" s="21">
        <v>812.893</v>
      </c>
    </row>
    <row r="24" spans="1:5" ht="12.75">
      <c r="A24" s="60" t="s">
        <v>103</v>
      </c>
      <c r="B24" s="21">
        <v>2189.5</v>
      </c>
      <c r="C24" s="21">
        <f>+C20-C21-C22-C23</f>
        <v>2378.8</v>
      </c>
      <c r="D24" s="21">
        <f>+D20-D21-D22-D23</f>
        <v>2777.8100000000004</v>
      </c>
      <c r="E24" s="21">
        <f>+E20-E21-E22-E23</f>
        <v>2950.4789</v>
      </c>
    </row>
    <row r="25" spans="1:5" ht="22.5">
      <c r="A25" s="65" t="s">
        <v>104</v>
      </c>
      <c r="B25" s="21"/>
      <c r="C25" s="21"/>
      <c r="D25" s="21"/>
      <c r="E25" s="21"/>
    </row>
    <row r="26" spans="1:5" ht="36.75" customHeight="1">
      <c r="A26" s="78" t="s">
        <v>381</v>
      </c>
      <c r="B26" s="218">
        <f>+B4-B13</f>
        <v>95.90000000000146</v>
      </c>
      <c r="C26" s="218">
        <f>+C4-C13</f>
        <v>204.20000000000437</v>
      </c>
      <c r="D26" s="218">
        <f>+D4-D13</f>
        <v>363.79999999999563</v>
      </c>
      <c r="E26" s="218">
        <f>+E4-E13</f>
        <v>146.02980000000025</v>
      </c>
    </row>
  </sheetData>
  <sheetProtection/>
  <mergeCells count="2">
    <mergeCell ref="A1:E1"/>
    <mergeCell ref="A2:E2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7.625" style="0" customWidth="1"/>
    <col min="2" max="5" width="7.375" style="0" customWidth="1"/>
  </cols>
  <sheetData>
    <row r="1" spans="1:5" ht="36.75" customHeight="1">
      <c r="A1" s="260" t="s">
        <v>105</v>
      </c>
      <c r="B1" s="260"/>
      <c r="C1" s="260"/>
      <c r="D1" s="260"/>
      <c r="E1" s="260"/>
    </row>
    <row r="2" spans="1:5" ht="12.75">
      <c r="A2" s="265" t="s">
        <v>87</v>
      </c>
      <c r="B2" s="265"/>
      <c r="C2" s="265"/>
      <c r="D2" s="265"/>
      <c r="E2" s="265"/>
    </row>
    <row r="3" spans="1:5" ht="12.75">
      <c r="A3" s="71"/>
      <c r="B3" s="201">
        <v>2016</v>
      </c>
      <c r="C3" s="177">
        <v>2017</v>
      </c>
      <c r="D3" s="177">
        <v>2018</v>
      </c>
      <c r="E3" s="177">
        <v>2019</v>
      </c>
    </row>
    <row r="4" spans="1:5" ht="12.75">
      <c r="A4" s="73" t="s">
        <v>88</v>
      </c>
      <c r="B4" s="74">
        <v>5764.2</v>
      </c>
      <c r="C4" s="74">
        <v>6256.6</v>
      </c>
      <c r="D4" s="74">
        <v>6877.400000000001</v>
      </c>
      <c r="E4" s="74">
        <v>7636.299999999999</v>
      </c>
    </row>
    <row r="5" spans="1:5" ht="12.75">
      <c r="A5" s="40" t="s">
        <v>106</v>
      </c>
      <c r="B5" s="20">
        <v>3240.2</v>
      </c>
      <c r="C5" s="20">
        <v>3648.4</v>
      </c>
      <c r="D5" s="20">
        <v>4117.6</v>
      </c>
      <c r="E5" s="20">
        <v>4768.2</v>
      </c>
    </row>
    <row r="6" spans="1:5" ht="22.5">
      <c r="A6" s="181" t="s">
        <v>107</v>
      </c>
      <c r="B6" s="21"/>
      <c r="C6" s="21"/>
      <c r="D6" s="21"/>
      <c r="E6" s="21"/>
    </row>
    <row r="7" spans="1:5" ht="12.75">
      <c r="A7" s="40" t="s">
        <v>60</v>
      </c>
      <c r="B7" s="20">
        <v>11.3</v>
      </c>
      <c r="C7" s="20">
        <v>15.2</v>
      </c>
      <c r="D7" s="20">
        <v>31.8</v>
      </c>
      <c r="E7" s="20">
        <v>54.5</v>
      </c>
    </row>
    <row r="8" spans="1:5" ht="12.75">
      <c r="A8" s="51" t="s">
        <v>91</v>
      </c>
      <c r="B8" s="21">
        <v>4.9</v>
      </c>
      <c r="C8" s="21">
        <v>4.2</v>
      </c>
      <c r="D8" s="21">
        <v>4.8</v>
      </c>
      <c r="E8" s="21">
        <v>6.6</v>
      </c>
    </row>
    <row r="9" spans="1:5" ht="12.75">
      <c r="A9" s="51" t="s">
        <v>92</v>
      </c>
      <c r="B9" s="21">
        <v>2.2</v>
      </c>
      <c r="C9" s="21">
        <v>3.2</v>
      </c>
      <c r="D9" s="21">
        <v>2</v>
      </c>
      <c r="E9" s="21">
        <v>0.8</v>
      </c>
    </row>
    <row r="10" spans="1:5" ht="12.75">
      <c r="A10" s="51" t="s">
        <v>93</v>
      </c>
      <c r="B10" s="21">
        <v>4.2</v>
      </c>
      <c r="C10" s="21">
        <v>7.8</v>
      </c>
      <c r="D10" s="21">
        <v>25</v>
      </c>
      <c r="E10" s="21">
        <v>47.1</v>
      </c>
    </row>
    <row r="11" spans="1:5" ht="12.75">
      <c r="A11" s="40" t="s">
        <v>94</v>
      </c>
      <c r="B11" s="20">
        <v>2512.7</v>
      </c>
      <c r="C11" s="20">
        <v>2593</v>
      </c>
      <c r="D11" s="20">
        <v>2728</v>
      </c>
      <c r="E11" s="20">
        <v>2813.6</v>
      </c>
    </row>
    <row r="12" spans="1:5" ht="22.5">
      <c r="A12" s="41" t="s">
        <v>95</v>
      </c>
      <c r="B12" s="21"/>
      <c r="C12" s="21"/>
      <c r="D12" s="21"/>
      <c r="E12" s="21"/>
    </row>
    <row r="13" spans="1:5" ht="12.75">
      <c r="A13" s="75" t="s">
        <v>67</v>
      </c>
      <c r="B13" s="74">
        <v>5673.5</v>
      </c>
      <c r="C13" s="74">
        <v>6260.8</v>
      </c>
      <c r="D13" s="74">
        <v>6714.099999999999</v>
      </c>
      <c r="E13" s="74">
        <v>7489.6</v>
      </c>
    </row>
    <row r="14" spans="1:5" ht="24">
      <c r="A14" s="76" t="s">
        <v>68</v>
      </c>
      <c r="B14" s="21"/>
      <c r="C14" s="21"/>
      <c r="D14" s="21"/>
      <c r="E14" s="21"/>
    </row>
    <row r="15" spans="1:5" ht="12.75">
      <c r="A15" s="98" t="s">
        <v>108</v>
      </c>
      <c r="B15" s="21">
        <v>5673.5</v>
      </c>
      <c r="C15" s="21">
        <v>6260.8</v>
      </c>
      <c r="D15" s="21">
        <v>6714.1</v>
      </c>
      <c r="E15" s="21">
        <v>7489.6</v>
      </c>
    </row>
    <row r="16" spans="1:5" ht="36" customHeight="1">
      <c r="A16" s="78" t="s">
        <v>381</v>
      </c>
      <c r="B16" s="218">
        <f>+B4-B13</f>
        <v>90.69999999999982</v>
      </c>
      <c r="C16" s="218">
        <f>+C4-C13</f>
        <v>-4.199999999999818</v>
      </c>
      <c r="D16" s="218">
        <f>+D4-D13</f>
        <v>163.3000000000011</v>
      </c>
      <c r="E16" s="218">
        <f>+E4-E13</f>
        <v>146.6999999999989</v>
      </c>
    </row>
    <row r="17" spans="1:5" ht="12.75">
      <c r="A17" s="80"/>
      <c r="B17" s="80"/>
      <c r="C17" s="80"/>
      <c r="D17" s="77"/>
      <c r="E17" s="2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7.625" style="0" customWidth="1"/>
    <col min="2" max="11" width="6.875" style="0" customWidth="1"/>
  </cols>
  <sheetData>
    <row r="1" spans="1:11" ht="36.75" customHeight="1">
      <c r="A1" s="260" t="s">
        <v>109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81"/>
      <c r="B3" s="82">
        <v>2010</v>
      </c>
      <c r="C3" s="82">
        <v>2011</v>
      </c>
      <c r="D3" s="82">
        <v>2012</v>
      </c>
      <c r="E3" s="82">
        <v>2013</v>
      </c>
      <c r="F3" s="82">
        <v>2014</v>
      </c>
      <c r="G3" s="83">
        <v>2015</v>
      </c>
      <c r="H3" s="84">
        <v>2016</v>
      </c>
      <c r="I3" s="84">
        <v>2017</v>
      </c>
      <c r="J3" s="84">
        <v>2018</v>
      </c>
      <c r="K3" s="84">
        <v>2019</v>
      </c>
    </row>
    <row r="4" spans="1:11" ht="12.75">
      <c r="A4" s="85" t="s">
        <v>111</v>
      </c>
      <c r="B4" s="20">
        <v>10107.6</v>
      </c>
      <c r="C4" s="20">
        <v>10864.5</v>
      </c>
      <c r="D4" s="20">
        <v>13240.8</v>
      </c>
      <c r="E4" s="20">
        <v>17550.5</v>
      </c>
      <c r="F4" s="20">
        <v>17508.7</v>
      </c>
      <c r="G4" s="20">
        <v>15509.38</v>
      </c>
      <c r="H4" s="20">
        <v>17274.26</v>
      </c>
      <c r="I4" s="20">
        <v>19106.45</v>
      </c>
      <c r="J4" s="20">
        <v>21077.43</v>
      </c>
      <c r="K4" s="20">
        <v>22953.24</v>
      </c>
    </row>
    <row r="5" spans="1:11" ht="22.5" customHeight="1">
      <c r="A5" s="86" t="s">
        <v>112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7" t="s">
        <v>113</v>
      </c>
      <c r="B6" s="21">
        <v>5612.6</v>
      </c>
      <c r="C6" s="21">
        <v>6521.1</v>
      </c>
      <c r="D6" s="21">
        <v>7366.5</v>
      </c>
      <c r="E6" s="21">
        <v>9569.3</v>
      </c>
      <c r="F6" s="21">
        <v>9004.5</v>
      </c>
      <c r="G6" s="21">
        <v>8052.43</v>
      </c>
      <c r="H6" s="21">
        <v>10818.36</v>
      </c>
      <c r="I6" s="21">
        <v>15540.45</v>
      </c>
      <c r="J6" s="21">
        <v>18091.66</v>
      </c>
      <c r="K6" s="21">
        <v>19676.49</v>
      </c>
    </row>
    <row r="7" spans="1:11" ht="33.75">
      <c r="A7" s="86" t="s">
        <v>114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88" t="s">
        <v>115</v>
      </c>
      <c r="B8" s="20">
        <v>15720.2</v>
      </c>
      <c r="C8" s="20">
        <v>17385.6</v>
      </c>
      <c r="D8" s="20">
        <v>20607.3</v>
      </c>
      <c r="E8" s="20">
        <v>27119.8</v>
      </c>
      <c r="F8" s="20">
        <v>26513.2</v>
      </c>
      <c r="G8" s="20">
        <v>23561.809999999998</v>
      </c>
      <c r="H8" s="20">
        <f>+H4+H6</f>
        <v>28092.62</v>
      </c>
      <c r="I8" s="20">
        <f>+I4+I6</f>
        <v>34646.9</v>
      </c>
      <c r="J8" s="20">
        <f>+J4+J6</f>
        <v>39169.09</v>
      </c>
      <c r="K8" s="20">
        <f>+K4+K6</f>
        <v>42629.73</v>
      </c>
    </row>
    <row r="9" spans="1:11" ht="22.5">
      <c r="A9" s="86" t="s">
        <v>116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87" t="s">
        <v>117</v>
      </c>
      <c r="B10" s="21">
        <v>9049.2</v>
      </c>
      <c r="C10" s="21">
        <v>10879.3</v>
      </c>
      <c r="D10" s="21">
        <v>14307.2</v>
      </c>
      <c r="E10" s="21">
        <v>17997.4</v>
      </c>
      <c r="F10" s="21">
        <v>16706.76</v>
      </c>
      <c r="G10" s="21">
        <v>15698.98</v>
      </c>
      <c r="H10" s="21">
        <v>18334.95</v>
      </c>
      <c r="I10" s="21">
        <v>18396.25</v>
      </c>
      <c r="J10" s="21">
        <v>19180.68</v>
      </c>
      <c r="K10" s="21">
        <v>20507.3</v>
      </c>
    </row>
    <row r="11" spans="1:11" ht="33.75">
      <c r="A11" s="86" t="s">
        <v>118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2.75">
      <c r="A12" s="87" t="s">
        <v>119</v>
      </c>
      <c r="B12" s="21">
        <v>1.3</v>
      </c>
      <c r="C12" s="21">
        <v>0.5</v>
      </c>
      <c r="D12" s="21">
        <v>0.1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>
      <c r="A13" s="86" t="s">
        <v>120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88" t="s">
        <v>121</v>
      </c>
      <c r="B14" s="20">
        <v>24770.7</v>
      </c>
      <c r="C14" s="20">
        <v>28265.4</v>
      </c>
      <c r="D14" s="20">
        <v>34914.6</v>
      </c>
      <c r="E14" s="20">
        <v>45117.1</v>
      </c>
      <c r="F14" s="20">
        <v>43219.96</v>
      </c>
      <c r="G14" s="20">
        <v>39260.78999999999</v>
      </c>
      <c r="H14" s="20">
        <f>+H8+H10</f>
        <v>46427.57</v>
      </c>
      <c r="I14" s="20">
        <f>+I8+I10</f>
        <v>53043.15</v>
      </c>
      <c r="J14" s="20">
        <f>+J8+J10</f>
        <v>58349.77</v>
      </c>
      <c r="K14" s="20">
        <f>+K8+K10</f>
        <v>63137.03</v>
      </c>
    </row>
    <row r="15" spans="1:11" ht="22.5">
      <c r="A15" s="86" t="s">
        <v>122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87" t="s">
        <v>123</v>
      </c>
      <c r="B16" s="21">
        <v>12280.5</v>
      </c>
      <c r="C16" s="21">
        <v>12711.7</v>
      </c>
      <c r="D16" s="21">
        <v>14598.6</v>
      </c>
      <c r="E16" s="21">
        <v>17514.4</v>
      </c>
      <c r="F16" s="21">
        <v>22753</v>
      </c>
      <c r="G16" s="21">
        <v>24744.62</v>
      </c>
      <c r="H16" s="21">
        <v>24080.26</v>
      </c>
      <c r="I16" s="21">
        <v>24066.6</v>
      </c>
      <c r="J16" s="21">
        <v>24844.24</v>
      </c>
      <c r="K16" s="21">
        <v>26813.67</v>
      </c>
    </row>
    <row r="17" spans="1:11" ht="22.5">
      <c r="A17" s="86" t="s">
        <v>124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>
      <c r="A18" s="88" t="s">
        <v>125</v>
      </c>
      <c r="B18" s="20">
        <v>37051.2</v>
      </c>
      <c r="C18" s="20">
        <v>40977.1</v>
      </c>
      <c r="D18" s="20">
        <v>49513.2</v>
      </c>
      <c r="E18" s="20">
        <v>62631.5</v>
      </c>
      <c r="F18" s="20">
        <v>65972.95999999999</v>
      </c>
      <c r="G18" s="20">
        <f>+G14+G16</f>
        <v>64005.40999999999</v>
      </c>
      <c r="H18" s="20">
        <f>+H14+H16</f>
        <v>70507.83</v>
      </c>
      <c r="I18" s="20">
        <f>+I14+I16</f>
        <v>77109.75</v>
      </c>
      <c r="J18" s="20">
        <f>+J14+J16</f>
        <v>83194.01</v>
      </c>
      <c r="K18" s="20">
        <f>+K14+K16</f>
        <v>89950.7</v>
      </c>
    </row>
    <row r="19" spans="1:11" ht="22.5">
      <c r="A19" s="89" t="s">
        <v>126</v>
      </c>
      <c r="B19" s="90"/>
      <c r="C19" s="90"/>
      <c r="D19" s="90"/>
      <c r="E19" s="90"/>
      <c r="F19" s="90"/>
      <c r="G19" s="91"/>
      <c r="H19" s="91"/>
      <c r="I19" s="92"/>
      <c r="J19" s="79"/>
      <c r="K19" s="180"/>
    </row>
  </sheetData>
  <sheetProtection/>
  <mergeCells count="2">
    <mergeCell ref="A1:K1"/>
    <mergeCell ref="A2:K2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6.125" style="0" customWidth="1"/>
    <col min="2" max="6" width="5.75390625" style="0" bestFit="1" customWidth="1"/>
    <col min="7" max="7" width="5.75390625" style="0" customWidth="1"/>
    <col min="8" max="11" width="6.75390625" style="0" customWidth="1"/>
  </cols>
  <sheetData>
    <row r="1" spans="1:11" ht="36.75" customHeight="1">
      <c r="A1" s="260" t="s">
        <v>127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>
      <c r="A2" s="265" t="s">
        <v>128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95"/>
      <c r="B3" s="58">
        <v>2010</v>
      </c>
      <c r="C3" s="200">
        <v>2011</v>
      </c>
      <c r="D3" s="200">
        <v>2012</v>
      </c>
      <c r="E3" s="200">
        <v>2013</v>
      </c>
      <c r="F3" s="200">
        <v>2014</v>
      </c>
      <c r="G3" s="95">
        <v>2015</v>
      </c>
      <c r="H3" s="72">
        <v>2016</v>
      </c>
      <c r="I3" s="72">
        <v>2017</v>
      </c>
      <c r="J3" s="72">
        <v>2018</v>
      </c>
      <c r="K3" s="177">
        <v>2019</v>
      </c>
    </row>
    <row r="4" spans="1:11" ht="12.75">
      <c r="A4" s="39" t="s">
        <v>129</v>
      </c>
      <c r="B4" s="96">
        <v>62418.2</v>
      </c>
      <c r="C4" s="96">
        <v>70648.5</v>
      </c>
      <c r="D4" s="96">
        <v>73811.5</v>
      </c>
      <c r="E4" s="96">
        <f>SUM(E6:E16)</f>
        <v>81409.9</v>
      </c>
      <c r="F4" s="96">
        <f>SUM(F6:F16)</f>
        <v>93900.48379999999</v>
      </c>
      <c r="G4" s="96">
        <f>SUM(G6:G16)</f>
        <v>98905.22480099999</v>
      </c>
      <c r="H4" s="96">
        <f>SUM(H6:H16)</f>
        <v>99700.607374</v>
      </c>
      <c r="I4" s="96">
        <f>SUM(I6:I16)</f>
        <v>108884.329736</v>
      </c>
      <c r="J4" s="96">
        <f>SUM(J6:J16)</f>
        <v>113009.97766099998</v>
      </c>
      <c r="K4" s="96">
        <f>SUM(K6:K16)</f>
        <v>121535.316099</v>
      </c>
    </row>
    <row r="5" spans="1:11" ht="22.5">
      <c r="A5" s="66" t="s">
        <v>130</v>
      </c>
      <c r="B5" s="96"/>
      <c r="C5" s="96"/>
      <c r="D5" s="96"/>
      <c r="E5" s="97"/>
      <c r="F5" s="97"/>
      <c r="G5" s="97"/>
      <c r="H5" s="5"/>
      <c r="I5" s="5"/>
      <c r="J5" s="5"/>
      <c r="K5" s="167"/>
    </row>
    <row r="6" spans="1:11" ht="22.5">
      <c r="A6" s="98" t="s">
        <v>131</v>
      </c>
      <c r="B6" s="99">
        <v>34382.3</v>
      </c>
      <c r="C6" s="99">
        <v>38622.4</v>
      </c>
      <c r="D6" s="99">
        <v>41637.3</v>
      </c>
      <c r="E6" s="99">
        <v>46042.6</v>
      </c>
      <c r="F6" s="99">
        <v>49612.5776</v>
      </c>
      <c r="G6" s="99">
        <v>53075.815202</v>
      </c>
      <c r="H6" s="99">
        <v>57798.806098</v>
      </c>
      <c r="I6" s="99">
        <v>64385.711395</v>
      </c>
      <c r="J6" s="99">
        <v>67741.924393</v>
      </c>
      <c r="K6" s="99">
        <v>73934.533827</v>
      </c>
    </row>
    <row r="7" spans="1:11" ht="48" customHeight="1">
      <c r="A7" s="41" t="s">
        <v>132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2.75">
      <c r="A8" s="98" t="s">
        <v>133</v>
      </c>
      <c r="B8" s="99">
        <v>2259.6</v>
      </c>
      <c r="C8" s="99">
        <v>3906.9</v>
      </c>
      <c r="D8" s="99">
        <v>4713.2</v>
      </c>
      <c r="E8" s="99">
        <v>4821.4</v>
      </c>
      <c r="F8" s="99">
        <v>4667.3468</v>
      </c>
      <c r="G8" s="99">
        <v>4823.42754</v>
      </c>
      <c r="H8" s="99">
        <v>4794.246098</v>
      </c>
      <c r="I8" s="99">
        <v>5494.246487</v>
      </c>
      <c r="J8" s="99">
        <v>4174.73223</v>
      </c>
      <c r="K8" s="99">
        <v>3638.205454</v>
      </c>
    </row>
    <row r="9" spans="1:11" ht="33.75">
      <c r="A9" s="41" t="s">
        <v>134</v>
      </c>
      <c r="B9" s="99"/>
      <c r="C9" s="99"/>
      <c r="D9" s="99"/>
      <c r="E9" s="99"/>
      <c r="F9" s="99"/>
      <c r="G9" s="99"/>
      <c r="H9" s="100"/>
      <c r="I9" s="99"/>
      <c r="J9" s="99"/>
      <c r="K9" s="99"/>
    </row>
    <row r="10" spans="1:11" ht="22.5">
      <c r="A10" s="98" t="s">
        <v>135</v>
      </c>
      <c r="B10" s="99">
        <v>1424.9</v>
      </c>
      <c r="C10" s="99">
        <v>1647.9</v>
      </c>
      <c r="D10" s="99">
        <v>1894.4</v>
      </c>
      <c r="E10" s="99">
        <v>2224.9</v>
      </c>
      <c r="F10" s="99">
        <v>2371.1823</v>
      </c>
      <c r="G10" s="99">
        <v>2161.193981</v>
      </c>
      <c r="H10" s="99">
        <v>1556.06877</v>
      </c>
      <c r="I10" s="99">
        <v>1362.06154</v>
      </c>
      <c r="J10" s="99">
        <v>1386.390537</v>
      </c>
      <c r="K10" s="99">
        <v>1425.38853</v>
      </c>
    </row>
    <row r="11" spans="1:11" ht="33.75">
      <c r="A11" s="41" t="s">
        <v>136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.75" customHeight="1">
      <c r="A12" s="98" t="s">
        <v>137</v>
      </c>
      <c r="B12" s="99">
        <v>4444.9</v>
      </c>
      <c r="C12" s="99">
        <v>4961.7</v>
      </c>
      <c r="D12" s="99">
        <v>4803.6</v>
      </c>
      <c r="E12" s="99">
        <v>5283.5</v>
      </c>
      <c r="F12" s="99">
        <v>9351.1</v>
      </c>
      <c r="G12" s="99">
        <v>8802.094229</v>
      </c>
      <c r="H12" s="99">
        <v>6027.93224</v>
      </c>
      <c r="I12" s="99">
        <v>6345.664304</v>
      </c>
      <c r="J12" s="99">
        <v>5961.04264</v>
      </c>
      <c r="K12" s="99">
        <v>6760.407527</v>
      </c>
    </row>
    <row r="13" spans="1:11" ht="44.25" customHeight="1">
      <c r="A13" s="41" t="s">
        <v>138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.75">
      <c r="A14" s="98" t="s">
        <v>139</v>
      </c>
      <c r="B14" s="99">
        <v>1320.9</v>
      </c>
      <c r="C14" s="99">
        <v>1522.5</v>
      </c>
      <c r="D14" s="99">
        <v>2093.6</v>
      </c>
      <c r="E14" s="99">
        <v>2586.4</v>
      </c>
      <c r="F14" s="99">
        <v>2399.5771</v>
      </c>
      <c r="G14" s="99">
        <v>1924.693849</v>
      </c>
      <c r="H14" s="99">
        <v>2014.281294</v>
      </c>
      <c r="I14" s="99">
        <v>2600.479714</v>
      </c>
      <c r="J14" s="99">
        <v>2546.005327</v>
      </c>
      <c r="K14" s="99">
        <v>2468.514813</v>
      </c>
    </row>
    <row r="15" spans="1:11" ht="22.5">
      <c r="A15" s="41" t="s">
        <v>140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2.75">
      <c r="A16" s="98" t="s">
        <v>141</v>
      </c>
      <c r="B16" s="99">
        <v>18585.6</v>
      </c>
      <c r="C16" s="99">
        <v>19987.1</v>
      </c>
      <c r="D16" s="99">
        <v>18699.4</v>
      </c>
      <c r="E16" s="99">
        <v>20451.1</v>
      </c>
      <c r="F16" s="99">
        <v>25498.7</v>
      </c>
      <c r="G16" s="99">
        <v>28118</v>
      </c>
      <c r="H16" s="99">
        <v>27509.272874</v>
      </c>
      <c r="I16" s="99">
        <v>28696.166296</v>
      </c>
      <c r="J16" s="99">
        <v>31199.882533999997</v>
      </c>
      <c r="K16" s="99">
        <v>33308.265948</v>
      </c>
    </row>
    <row r="17" spans="1:11" ht="22.5">
      <c r="A17" s="41" t="s">
        <v>142</v>
      </c>
      <c r="B17" s="99"/>
      <c r="C17" s="99"/>
      <c r="D17" s="99"/>
      <c r="E17" s="97"/>
      <c r="F17" s="97"/>
      <c r="G17" s="97"/>
      <c r="H17" s="5"/>
      <c r="I17" s="5"/>
      <c r="J17" s="5"/>
      <c r="K17" s="167"/>
    </row>
    <row r="18" spans="1:11" ht="12.75">
      <c r="A18" s="54" t="s">
        <v>143</v>
      </c>
      <c r="B18" s="96">
        <v>62707.8</v>
      </c>
      <c r="C18" s="96">
        <v>71332.7</v>
      </c>
      <c r="D18" s="96">
        <v>77212.5</v>
      </c>
      <c r="E18" s="96">
        <f>SUM(E20:E26)</f>
        <v>86322.7</v>
      </c>
      <c r="F18" s="96">
        <f>SUM(F20:F26)</f>
        <v>92932.2697</v>
      </c>
      <c r="G18" s="96">
        <f>SUM(G20:G26)</f>
        <v>96557.064148</v>
      </c>
      <c r="H18" s="96">
        <f>SUM(H20:H26)</f>
        <v>101453.310757</v>
      </c>
      <c r="I18" s="96">
        <f>SUM(I20:I26)</f>
        <v>110716.633788</v>
      </c>
      <c r="J18" s="220">
        <f>SUM(J20:J26)</f>
        <v>115047.523103</v>
      </c>
      <c r="K18" s="96">
        <f>SUM(K20:K26)</f>
        <v>123411.91476300001</v>
      </c>
    </row>
    <row r="19" spans="1:11" ht="22.5">
      <c r="A19" s="66" t="s">
        <v>144</v>
      </c>
      <c r="B19" s="96"/>
      <c r="C19" s="96"/>
      <c r="D19" s="96"/>
      <c r="E19" s="97"/>
      <c r="F19" s="97"/>
      <c r="G19" s="97"/>
      <c r="H19" s="5"/>
      <c r="I19" s="5"/>
      <c r="J19" s="5"/>
      <c r="K19" s="167"/>
    </row>
    <row r="20" spans="1:11" ht="21.75" customHeight="1">
      <c r="A20" s="98" t="s">
        <v>145</v>
      </c>
      <c r="B20" s="99">
        <v>9558.7</v>
      </c>
      <c r="C20" s="99">
        <v>9949.7</v>
      </c>
      <c r="D20" s="99">
        <v>10569.6</v>
      </c>
      <c r="E20" s="99">
        <v>10707.2</v>
      </c>
      <c r="F20" s="99">
        <v>11281.7271</v>
      </c>
      <c r="G20" s="99">
        <v>12902</v>
      </c>
      <c r="H20" s="99">
        <v>12817.223343</v>
      </c>
      <c r="I20" s="99">
        <v>13032.40754</v>
      </c>
      <c r="J20" s="99">
        <v>13018.917332</v>
      </c>
      <c r="K20" s="99">
        <v>13761.302665</v>
      </c>
    </row>
    <row r="21" spans="1:11" ht="54.75" customHeight="1">
      <c r="A21" s="41" t="s">
        <v>146</v>
      </c>
      <c r="B21" s="101"/>
      <c r="C21" s="101"/>
      <c r="D21" s="101"/>
      <c r="E21" s="101"/>
      <c r="F21" s="101"/>
      <c r="G21" s="101"/>
      <c r="H21" s="99"/>
      <c r="I21" s="99"/>
      <c r="J21" s="99"/>
      <c r="K21" s="99"/>
    </row>
    <row r="22" spans="1:11" ht="12.75">
      <c r="A22" s="98" t="s">
        <v>147</v>
      </c>
      <c r="B22" s="99">
        <v>2381.8</v>
      </c>
      <c r="C22" s="99">
        <v>2881.2</v>
      </c>
      <c r="D22" s="99">
        <v>3437.8</v>
      </c>
      <c r="E22" s="99">
        <v>3394.8</v>
      </c>
      <c r="F22" s="99">
        <v>4277.9504</v>
      </c>
      <c r="G22" s="99">
        <v>5001.089489</v>
      </c>
      <c r="H22" s="99">
        <v>3245.615393</v>
      </c>
      <c r="I22" s="99">
        <v>3382.84806</v>
      </c>
      <c r="J22" s="99">
        <v>2733.53213</v>
      </c>
      <c r="K22" s="99">
        <v>2528.340952</v>
      </c>
    </row>
    <row r="23" spans="1:11" ht="33.75">
      <c r="A23" s="41" t="s">
        <v>148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22.5">
      <c r="A24" s="98" t="s">
        <v>149</v>
      </c>
      <c r="B24" s="99">
        <v>27941</v>
      </c>
      <c r="C24" s="99">
        <v>32116.9</v>
      </c>
      <c r="D24" s="99">
        <v>35107.9</v>
      </c>
      <c r="E24" s="99">
        <v>39145.5</v>
      </c>
      <c r="F24" s="99">
        <v>35183.8176</v>
      </c>
      <c r="G24" s="99">
        <v>35729.974659</v>
      </c>
      <c r="H24" s="99">
        <v>39163.373741</v>
      </c>
      <c r="I24" s="99">
        <v>39489.04531</v>
      </c>
      <c r="J24" s="99">
        <v>37970.911832</v>
      </c>
      <c r="K24" s="99">
        <v>39316.174374</v>
      </c>
    </row>
    <row r="25" spans="1:11" ht="44.25" customHeight="1">
      <c r="A25" s="41" t="s">
        <v>150</v>
      </c>
      <c r="B25" s="97"/>
      <c r="C25" s="97"/>
      <c r="D25" s="97"/>
      <c r="E25" s="97"/>
      <c r="F25" s="97"/>
      <c r="G25" s="97"/>
      <c r="H25" s="99"/>
      <c r="I25" s="99"/>
      <c r="J25" s="99"/>
      <c r="K25" s="99"/>
    </row>
    <row r="26" spans="1:11" ht="12.75">
      <c r="A26" s="98" t="s">
        <v>151</v>
      </c>
      <c r="B26" s="99">
        <v>22826.3</v>
      </c>
      <c r="C26" s="99">
        <v>26384.9</v>
      </c>
      <c r="D26" s="99">
        <v>28097.2</v>
      </c>
      <c r="E26" s="99">
        <v>33075.2</v>
      </c>
      <c r="F26" s="99">
        <v>42188.774600000004</v>
      </c>
      <c r="G26" s="99">
        <f>43750-826</f>
        <v>42924</v>
      </c>
      <c r="H26" s="99">
        <v>46227.09828</v>
      </c>
      <c r="I26" s="99">
        <v>54812.332878</v>
      </c>
      <c r="J26" s="219">
        <v>61324.161809</v>
      </c>
      <c r="K26" s="99">
        <v>67806.096772</v>
      </c>
    </row>
    <row r="27" spans="1:11" ht="22.5">
      <c r="A27" s="102" t="s">
        <v>152</v>
      </c>
      <c r="B27" s="103"/>
      <c r="C27" s="103"/>
      <c r="D27" s="103"/>
      <c r="E27" s="103"/>
      <c r="F27" s="103"/>
      <c r="G27" s="103"/>
      <c r="H27" s="103"/>
      <c r="I27" s="104"/>
      <c r="J27" s="79"/>
      <c r="K27" s="180"/>
    </row>
  </sheetData>
  <sheetProtection/>
  <mergeCells count="2">
    <mergeCell ref="A2:K2"/>
    <mergeCell ref="A1:K1"/>
  </mergeCells>
  <printOptions/>
  <pageMargins left="0.43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3.375" style="0" customWidth="1"/>
    <col min="2" max="11" width="5.875" style="0" customWidth="1"/>
  </cols>
  <sheetData>
    <row r="1" spans="1:11" ht="36.75" customHeight="1">
      <c r="A1" s="260" t="s">
        <v>383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>
      <c r="A2" s="265" t="s">
        <v>153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95"/>
      <c r="B3" s="58">
        <v>2010</v>
      </c>
      <c r="C3" s="200">
        <v>2011</v>
      </c>
      <c r="D3" s="200">
        <v>2012</v>
      </c>
      <c r="E3" s="200">
        <v>2013</v>
      </c>
      <c r="F3" s="200">
        <v>2014</v>
      </c>
      <c r="G3" s="95">
        <v>2015</v>
      </c>
      <c r="H3" s="72">
        <v>2016</v>
      </c>
      <c r="I3" s="72">
        <v>2017</v>
      </c>
      <c r="J3" s="72">
        <v>2018</v>
      </c>
      <c r="K3" s="177">
        <v>2019</v>
      </c>
    </row>
    <row r="4" spans="1:11" ht="12.75">
      <c r="A4" s="39" t="s">
        <v>154</v>
      </c>
      <c r="B4" s="96">
        <v>26915.5</v>
      </c>
      <c r="C4" s="96">
        <v>30962.9</v>
      </c>
      <c r="D4" s="96">
        <v>35948.3</v>
      </c>
      <c r="E4" s="96">
        <f aca="true" t="shared" si="0" ref="E4:K4">SUM(E6:E8)</f>
        <v>42632.7</v>
      </c>
      <c r="F4" s="96">
        <f t="shared" si="0"/>
        <v>41273</v>
      </c>
      <c r="G4" s="96">
        <f t="shared" si="0"/>
        <v>42720.9010895215</v>
      </c>
      <c r="H4" s="96">
        <f t="shared" si="0"/>
        <v>39455.190614445906</v>
      </c>
      <c r="I4" s="96">
        <f t="shared" si="0"/>
        <v>38100.82</v>
      </c>
      <c r="J4" s="96">
        <f t="shared" si="0"/>
        <v>39656.167533</v>
      </c>
      <c r="K4" s="221">
        <f t="shared" si="0"/>
        <v>44205.419721</v>
      </c>
    </row>
    <row r="5" spans="1:11" ht="22.5">
      <c r="A5" s="66" t="s">
        <v>155</v>
      </c>
      <c r="B5" s="96"/>
      <c r="C5" s="96"/>
      <c r="D5" s="96"/>
      <c r="E5" s="97"/>
      <c r="F5" s="97"/>
      <c r="G5" s="97"/>
      <c r="H5" s="97"/>
      <c r="I5" s="99"/>
      <c r="J5" s="99"/>
      <c r="K5" s="222"/>
    </row>
    <row r="6" spans="1:11" ht="12.75">
      <c r="A6" s="98" t="s">
        <v>156</v>
      </c>
      <c r="B6" s="99">
        <v>3929.8</v>
      </c>
      <c r="C6" s="99">
        <v>3833.9</v>
      </c>
      <c r="D6" s="99">
        <v>4291.9</v>
      </c>
      <c r="E6" s="99">
        <v>5257.7</v>
      </c>
      <c r="F6" s="99">
        <v>3409.4</v>
      </c>
      <c r="G6" s="99">
        <v>3149.3702899232</v>
      </c>
      <c r="H6" s="99">
        <v>2759.3131719366</v>
      </c>
      <c r="I6" s="99">
        <v>2480.3031530999997</v>
      </c>
      <c r="J6" s="99">
        <v>2345.708668</v>
      </c>
      <c r="K6" s="222">
        <v>2295.007172</v>
      </c>
    </row>
    <row r="7" spans="1:11" ht="22.5">
      <c r="A7" s="41" t="s">
        <v>157</v>
      </c>
      <c r="B7" s="99"/>
      <c r="C7" s="99"/>
      <c r="D7" s="99"/>
      <c r="E7" s="99"/>
      <c r="F7" s="99"/>
      <c r="G7" s="99"/>
      <c r="H7" s="5"/>
      <c r="I7" s="5"/>
      <c r="J7" s="5"/>
      <c r="K7" s="223"/>
    </row>
    <row r="8" spans="1:11" ht="12.75">
      <c r="A8" s="98" t="s">
        <v>158</v>
      </c>
      <c r="B8" s="99">
        <v>22985.7</v>
      </c>
      <c r="C8" s="99">
        <v>27129</v>
      </c>
      <c r="D8" s="99">
        <v>31656.4</v>
      </c>
      <c r="E8" s="99">
        <v>37375</v>
      </c>
      <c r="F8" s="99">
        <v>37863.6</v>
      </c>
      <c r="G8" s="99">
        <v>39571.5307995983</v>
      </c>
      <c r="H8" s="99">
        <v>36695.87744250931</v>
      </c>
      <c r="I8" s="99">
        <v>35620.5168469</v>
      </c>
      <c r="J8" s="99">
        <v>37310.458865</v>
      </c>
      <c r="K8" s="222">
        <v>41910.412549</v>
      </c>
    </row>
    <row r="9" spans="1:11" ht="22.5">
      <c r="A9" s="41" t="s">
        <v>159</v>
      </c>
      <c r="B9" s="99"/>
      <c r="C9" s="99"/>
      <c r="D9" s="99"/>
      <c r="E9" s="99"/>
      <c r="F9" s="99"/>
      <c r="G9" s="97"/>
      <c r="H9" s="97"/>
      <c r="I9" s="99"/>
      <c r="J9" s="99"/>
      <c r="K9" s="222"/>
    </row>
    <row r="10" spans="1:11" ht="22.5">
      <c r="A10" s="54" t="s">
        <v>160</v>
      </c>
      <c r="B10" s="96">
        <v>18464.9</v>
      </c>
      <c r="C10" s="96">
        <v>21277.1</v>
      </c>
      <c r="D10" s="96">
        <v>25257.3</v>
      </c>
      <c r="E10" s="96">
        <f aca="true" t="shared" si="1" ref="E10:K10">SUM(E12:E14)</f>
        <v>31053.53</v>
      </c>
      <c r="F10" s="96">
        <f t="shared" si="1"/>
        <v>33986.9</v>
      </c>
      <c r="G10" s="96">
        <f t="shared" si="1"/>
        <v>34874.869999999995</v>
      </c>
      <c r="H10" s="96">
        <f t="shared" si="1"/>
        <v>36772.2</v>
      </c>
      <c r="I10" s="96">
        <f t="shared" si="1"/>
        <v>38629.84</v>
      </c>
      <c r="J10" s="96">
        <f t="shared" si="1"/>
        <v>41454.804523</v>
      </c>
      <c r="K10" s="221">
        <f t="shared" si="1"/>
        <v>45379.490000000005</v>
      </c>
    </row>
    <row r="11" spans="1:11" ht="47.25" customHeight="1">
      <c r="A11" s="66" t="s">
        <v>161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224"/>
    </row>
    <row r="12" spans="1:11" ht="12.75">
      <c r="A12" s="98" t="s">
        <v>162</v>
      </c>
      <c r="B12" s="99">
        <v>9000.5</v>
      </c>
      <c r="C12" s="99">
        <v>11451.3</v>
      </c>
      <c r="D12" s="99">
        <v>14168.2</v>
      </c>
      <c r="E12" s="99">
        <v>17965.989999999998</v>
      </c>
      <c r="F12" s="99">
        <v>17165.82</v>
      </c>
      <c r="G12" s="99">
        <v>16963.5</v>
      </c>
      <c r="H12" s="99">
        <v>20092.41</v>
      </c>
      <c r="I12" s="99">
        <v>21425.13</v>
      </c>
      <c r="J12" s="99">
        <v>23742.842898</v>
      </c>
      <c r="K12" s="222">
        <v>26472.73</v>
      </c>
    </row>
    <row r="13" spans="1:11" ht="22.5">
      <c r="A13" s="41" t="s">
        <v>163</v>
      </c>
      <c r="B13" s="99"/>
      <c r="C13" s="99"/>
      <c r="D13" s="99"/>
      <c r="E13" s="99"/>
      <c r="F13" s="99"/>
      <c r="G13" s="99"/>
      <c r="H13" s="99"/>
      <c r="I13" s="99"/>
      <c r="J13" s="99"/>
      <c r="K13" s="222"/>
    </row>
    <row r="14" spans="1:11" ht="12.75">
      <c r="A14" s="98" t="s">
        <v>164</v>
      </c>
      <c r="B14" s="99">
        <v>9464.4</v>
      </c>
      <c r="C14" s="99">
        <v>9825.8</v>
      </c>
      <c r="D14" s="99">
        <v>11089.1</v>
      </c>
      <c r="E14" s="99">
        <v>13087.539999999999</v>
      </c>
      <c r="F14" s="99">
        <v>16821.08</v>
      </c>
      <c r="G14" s="99">
        <v>17911.37</v>
      </c>
      <c r="H14" s="99">
        <v>16679.79</v>
      </c>
      <c r="I14" s="99">
        <v>17204.71</v>
      </c>
      <c r="J14" s="99">
        <v>17711.961625</v>
      </c>
      <c r="K14" s="222">
        <v>18906.760000000002</v>
      </c>
    </row>
    <row r="15" spans="1:11" ht="22.5">
      <c r="A15" s="102" t="s">
        <v>165</v>
      </c>
      <c r="B15" s="105"/>
      <c r="C15" s="105"/>
      <c r="D15" s="105"/>
      <c r="E15" s="106"/>
      <c r="F15" s="106"/>
      <c r="G15" s="106"/>
      <c r="H15" s="106"/>
      <c r="I15" s="104"/>
      <c r="J15" s="104"/>
      <c r="K15" s="104"/>
    </row>
  </sheetData>
  <sheetProtection/>
  <mergeCells count="2">
    <mergeCell ref="A1:K1"/>
    <mergeCell ref="A2:K2"/>
  </mergeCells>
  <printOptions/>
  <pageMargins left="0.58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ySplit="3" topLeftCell="A4" activePane="bottomLeft" state="frozen"/>
      <selection pane="topLeft" activeCell="A1" sqref="A1:E1"/>
      <selection pane="bottomLeft" activeCell="A1" sqref="A1:E1"/>
    </sheetView>
  </sheetViews>
  <sheetFormatPr defaultColWidth="9.00390625" defaultRowHeight="12.75"/>
  <cols>
    <col min="1" max="1" width="33.625" style="0" customWidth="1"/>
    <col min="2" max="10" width="6.75390625" style="0" customWidth="1"/>
  </cols>
  <sheetData>
    <row r="1" spans="1:10" ht="36.75" customHeight="1">
      <c r="A1" s="271" t="s">
        <v>166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69.75" customHeight="1">
      <c r="A2" s="267"/>
      <c r="B2" s="269" t="s">
        <v>356</v>
      </c>
      <c r="C2" s="263"/>
      <c r="D2" s="263"/>
      <c r="E2" s="264" t="s">
        <v>167</v>
      </c>
      <c r="F2" s="264"/>
      <c r="G2" s="264"/>
      <c r="H2" s="270" t="s">
        <v>347</v>
      </c>
      <c r="I2" s="270"/>
      <c r="J2" s="270"/>
    </row>
    <row r="3" spans="1:10" ht="12.75">
      <c r="A3" s="268"/>
      <c r="B3" s="93">
        <v>2015</v>
      </c>
      <c r="C3" s="72">
        <v>2018</v>
      </c>
      <c r="D3" s="188">
        <v>2019</v>
      </c>
      <c r="E3" s="93">
        <v>2015</v>
      </c>
      <c r="F3" s="72">
        <v>2018</v>
      </c>
      <c r="G3" s="188">
        <v>2019</v>
      </c>
      <c r="H3" s="186">
        <v>2015</v>
      </c>
      <c r="I3" s="187">
        <v>2018</v>
      </c>
      <c r="J3" s="188">
        <v>2019</v>
      </c>
    </row>
    <row r="4" spans="1:11" ht="12.75">
      <c r="A4" s="39" t="s">
        <v>168</v>
      </c>
      <c r="B4" s="182">
        <v>51216</v>
      </c>
      <c r="C4" s="182">
        <v>56463</v>
      </c>
      <c r="D4" s="182">
        <v>56714</v>
      </c>
      <c r="E4" s="182">
        <v>21985</v>
      </c>
      <c r="F4" s="182">
        <v>27143</v>
      </c>
      <c r="G4" s="227">
        <v>28953</v>
      </c>
      <c r="H4" s="182">
        <v>26183</v>
      </c>
      <c r="I4" s="182">
        <v>24624</v>
      </c>
      <c r="J4" s="227">
        <v>21767</v>
      </c>
      <c r="K4" s="179"/>
    </row>
    <row r="5" spans="1:11" ht="12.75">
      <c r="A5" s="98" t="s">
        <v>170</v>
      </c>
      <c r="B5" s="183">
        <v>3168</v>
      </c>
      <c r="C5" s="183">
        <v>4210</v>
      </c>
      <c r="D5" s="183">
        <v>4428</v>
      </c>
      <c r="E5" s="183">
        <v>1579</v>
      </c>
      <c r="F5" s="183">
        <v>2533</v>
      </c>
      <c r="G5" s="228">
        <v>2657</v>
      </c>
      <c r="H5" s="183">
        <v>1457</v>
      </c>
      <c r="I5" s="183">
        <v>1494</v>
      </c>
      <c r="J5" s="228">
        <v>1563</v>
      </c>
      <c r="K5" s="179"/>
    </row>
    <row r="6" spans="1:11" ht="22.5">
      <c r="A6" s="41" t="s">
        <v>171</v>
      </c>
      <c r="B6" s="183"/>
      <c r="C6" s="182"/>
      <c r="D6" s="182"/>
      <c r="E6" s="182"/>
      <c r="F6" s="182"/>
      <c r="G6" s="182"/>
      <c r="H6" s="182"/>
      <c r="I6" s="140"/>
      <c r="J6" s="229"/>
      <c r="K6" s="179"/>
    </row>
    <row r="7" spans="1:11" ht="12.75">
      <c r="A7" s="98" t="s">
        <v>172</v>
      </c>
      <c r="B7" s="183">
        <v>4482</v>
      </c>
      <c r="C7" s="183">
        <v>4860</v>
      </c>
      <c r="D7" s="183">
        <v>4906</v>
      </c>
      <c r="E7" s="183">
        <v>1955</v>
      </c>
      <c r="F7" s="183">
        <v>2318</v>
      </c>
      <c r="G7" s="228">
        <v>2410</v>
      </c>
      <c r="H7" s="183">
        <v>2345</v>
      </c>
      <c r="I7" s="183">
        <v>2180</v>
      </c>
      <c r="J7" s="228">
        <v>2046</v>
      </c>
      <c r="K7" s="179"/>
    </row>
    <row r="8" spans="1:11" ht="22.5">
      <c r="A8" s="41" t="s">
        <v>173</v>
      </c>
      <c r="B8" s="183"/>
      <c r="C8" s="183"/>
      <c r="D8" s="183"/>
      <c r="E8" s="183"/>
      <c r="F8" s="183"/>
      <c r="G8" s="183"/>
      <c r="H8" s="183"/>
      <c r="I8" s="140"/>
      <c r="J8" s="229"/>
      <c r="K8" s="179"/>
    </row>
    <row r="9" spans="1:11" ht="22.5" customHeight="1">
      <c r="A9" s="98" t="s">
        <v>174</v>
      </c>
      <c r="B9" s="183">
        <v>100</v>
      </c>
      <c r="C9" s="183">
        <v>109</v>
      </c>
      <c r="D9" s="183">
        <v>111</v>
      </c>
      <c r="E9" s="183">
        <v>18</v>
      </c>
      <c r="F9" s="183">
        <v>48</v>
      </c>
      <c r="G9" s="183">
        <v>47</v>
      </c>
      <c r="H9" s="183">
        <v>80</v>
      </c>
      <c r="I9" s="183">
        <v>53</v>
      </c>
      <c r="J9" s="229">
        <v>44</v>
      </c>
      <c r="K9" s="179"/>
    </row>
    <row r="10" spans="1:11" ht="56.25">
      <c r="A10" s="41" t="s">
        <v>175</v>
      </c>
      <c r="B10" s="183"/>
      <c r="C10" s="182"/>
      <c r="D10" s="182"/>
      <c r="E10" s="182"/>
      <c r="F10" s="182"/>
      <c r="G10" s="182"/>
      <c r="H10" s="182"/>
      <c r="I10" s="140"/>
      <c r="J10" s="229"/>
      <c r="K10" s="179"/>
    </row>
    <row r="11" spans="1:11" ht="22.5">
      <c r="A11" s="98" t="s">
        <v>176</v>
      </c>
      <c r="B11" s="183">
        <v>365</v>
      </c>
      <c r="C11" s="183">
        <v>429</v>
      </c>
      <c r="D11" s="183">
        <v>459</v>
      </c>
      <c r="E11" s="183">
        <v>142</v>
      </c>
      <c r="F11" s="183">
        <v>205</v>
      </c>
      <c r="G11" s="228">
        <v>172</v>
      </c>
      <c r="H11" s="183">
        <v>205</v>
      </c>
      <c r="I11" s="183">
        <v>208</v>
      </c>
      <c r="J11" s="228">
        <v>262</v>
      </c>
      <c r="K11" s="179"/>
    </row>
    <row r="12" spans="1:11" ht="45.75" customHeight="1">
      <c r="A12" s="41" t="s">
        <v>177</v>
      </c>
      <c r="B12" s="183"/>
      <c r="C12" s="182"/>
      <c r="D12" s="182"/>
      <c r="E12" s="182"/>
      <c r="F12" s="182"/>
      <c r="G12" s="182"/>
      <c r="H12" s="182"/>
      <c r="I12" s="140"/>
      <c r="J12" s="229"/>
      <c r="K12" s="179"/>
    </row>
    <row r="13" spans="1:11" ht="12.75">
      <c r="A13" s="98" t="s">
        <v>178</v>
      </c>
      <c r="B13" s="183">
        <v>2994</v>
      </c>
      <c r="C13" s="183">
        <v>3254</v>
      </c>
      <c r="D13" s="183">
        <v>3371</v>
      </c>
      <c r="E13" s="183">
        <v>1434</v>
      </c>
      <c r="F13" s="183">
        <v>1718</v>
      </c>
      <c r="G13" s="228">
        <v>1841</v>
      </c>
      <c r="H13" s="183">
        <v>1429</v>
      </c>
      <c r="I13" s="183">
        <v>1287</v>
      </c>
      <c r="J13" s="228">
        <v>1206</v>
      </c>
      <c r="K13" s="179"/>
    </row>
    <row r="14" spans="1:11" ht="22.5">
      <c r="A14" s="41" t="s">
        <v>179</v>
      </c>
      <c r="B14" s="183"/>
      <c r="C14" s="183"/>
      <c r="D14" s="183"/>
      <c r="E14" s="183"/>
      <c r="F14" s="183"/>
      <c r="G14" s="183"/>
      <c r="H14" s="183"/>
      <c r="I14" s="140"/>
      <c r="J14" s="229"/>
      <c r="K14" s="179"/>
    </row>
    <row r="15" spans="1:11" ht="33.75">
      <c r="A15" s="98" t="s">
        <v>180</v>
      </c>
      <c r="B15" s="183">
        <v>20313</v>
      </c>
      <c r="C15" s="183">
        <v>21145</v>
      </c>
      <c r="D15" s="183">
        <v>20604</v>
      </c>
      <c r="E15" s="183">
        <v>8078</v>
      </c>
      <c r="F15" s="183">
        <v>9267</v>
      </c>
      <c r="G15" s="228">
        <v>9716</v>
      </c>
      <c r="H15" s="183">
        <v>11193</v>
      </c>
      <c r="I15" s="183">
        <v>10031</v>
      </c>
      <c r="J15" s="228">
        <v>8420</v>
      </c>
      <c r="K15" s="179"/>
    </row>
    <row r="16" spans="1:11" ht="78.75">
      <c r="A16" s="41" t="s">
        <v>181</v>
      </c>
      <c r="B16" s="183"/>
      <c r="C16" s="182"/>
      <c r="D16" s="182"/>
      <c r="E16" s="182"/>
      <c r="F16" s="182"/>
      <c r="G16" s="182"/>
      <c r="H16" s="182"/>
      <c r="I16" s="140"/>
      <c r="J16" s="229"/>
      <c r="K16" s="179"/>
    </row>
    <row r="17" spans="1:11" ht="12.75">
      <c r="A17" s="98" t="s">
        <v>182</v>
      </c>
      <c r="B17" s="183">
        <v>2690</v>
      </c>
      <c r="C17" s="183">
        <v>2939</v>
      </c>
      <c r="D17" s="183">
        <v>3005</v>
      </c>
      <c r="E17" s="183">
        <v>1350</v>
      </c>
      <c r="F17" s="183">
        <v>1485</v>
      </c>
      <c r="G17" s="228">
        <v>1616</v>
      </c>
      <c r="H17" s="183">
        <v>1223</v>
      </c>
      <c r="I17" s="183">
        <v>1253</v>
      </c>
      <c r="J17" s="228">
        <v>1118</v>
      </c>
      <c r="K17" s="179"/>
    </row>
    <row r="18" spans="1:11" ht="22.5">
      <c r="A18" s="41" t="s">
        <v>183</v>
      </c>
      <c r="B18" s="183"/>
      <c r="C18" s="183"/>
      <c r="D18" s="183"/>
      <c r="E18" s="183"/>
      <c r="F18" s="183"/>
      <c r="G18" s="183"/>
      <c r="H18" s="183"/>
      <c r="I18" s="140"/>
      <c r="J18" s="229"/>
      <c r="K18" s="179"/>
    </row>
    <row r="19" spans="1:11" ht="12.75">
      <c r="A19" s="98" t="s">
        <v>184</v>
      </c>
      <c r="B19" s="183">
        <v>1748</v>
      </c>
      <c r="C19" s="183">
        <v>2023</v>
      </c>
      <c r="D19" s="183">
        <v>2058</v>
      </c>
      <c r="E19" s="183">
        <v>518</v>
      </c>
      <c r="F19" s="183">
        <v>749</v>
      </c>
      <c r="G19" s="228">
        <v>865</v>
      </c>
      <c r="H19" s="183">
        <v>1166</v>
      </c>
      <c r="I19" s="183">
        <v>1122</v>
      </c>
      <c r="J19" s="228">
        <v>993</v>
      </c>
      <c r="K19" s="179"/>
    </row>
    <row r="20" spans="1:11" ht="34.5" customHeight="1">
      <c r="A20" s="41" t="s">
        <v>185</v>
      </c>
      <c r="B20" s="183"/>
      <c r="C20" s="183"/>
      <c r="D20" s="183"/>
      <c r="E20" s="183"/>
      <c r="F20" s="183"/>
      <c r="G20" s="183"/>
      <c r="H20" s="183"/>
      <c r="I20" s="183"/>
      <c r="J20" s="229"/>
      <c r="K20" s="179"/>
    </row>
    <row r="21" spans="1:11" ht="12.75">
      <c r="A21" s="98" t="s">
        <v>186</v>
      </c>
      <c r="B21" s="183">
        <v>1986</v>
      </c>
      <c r="C21" s="183">
        <v>2360</v>
      </c>
      <c r="D21" s="183">
        <v>2460</v>
      </c>
      <c r="E21" s="183">
        <v>926</v>
      </c>
      <c r="F21" s="183">
        <v>1262</v>
      </c>
      <c r="G21" s="228">
        <v>1399</v>
      </c>
      <c r="H21" s="183">
        <v>949</v>
      </c>
      <c r="I21" s="183">
        <v>915</v>
      </c>
      <c r="J21" s="228">
        <v>803</v>
      </c>
      <c r="K21" s="179"/>
    </row>
    <row r="22" spans="1:11" ht="22.5">
      <c r="A22" s="41" t="s">
        <v>187</v>
      </c>
      <c r="B22" s="183"/>
      <c r="C22" s="183"/>
      <c r="D22" s="183"/>
      <c r="E22" s="183"/>
      <c r="F22" s="183"/>
      <c r="G22" s="183"/>
      <c r="H22" s="183"/>
      <c r="I22" s="140"/>
      <c r="J22" s="229"/>
      <c r="K22" s="179"/>
    </row>
    <row r="23" spans="1:11" ht="12.75">
      <c r="A23" s="98" t="s">
        <v>188</v>
      </c>
      <c r="B23" s="183">
        <v>3486</v>
      </c>
      <c r="C23" s="183">
        <v>3584</v>
      </c>
      <c r="D23" s="183">
        <v>3690</v>
      </c>
      <c r="E23" s="183">
        <v>1405</v>
      </c>
      <c r="F23" s="183">
        <v>1700</v>
      </c>
      <c r="G23" s="228">
        <v>1880</v>
      </c>
      <c r="H23" s="183">
        <v>1472</v>
      </c>
      <c r="I23" s="183">
        <v>1435</v>
      </c>
      <c r="J23" s="228">
        <v>1338</v>
      </c>
      <c r="K23" s="179"/>
    </row>
    <row r="24" spans="1:11" ht="22.5">
      <c r="A24" s="41" t="s">
        <v>189</v>
      </c>
      <c r="B24" s="183"/>
      <c r="C24" s="183"/>
      <c r="D24" s="183"/>
      <c r="E24" s="183"/>
      <c r="F24" s="183"/>
      <c r="G24" s="183"/>
      <c r="H24" s="183"/>
      <c r="I24" s="140"/>
      <c r="J24" s="229"/>
      <c r="K24" s="179"/>
    </row>
    <row r="25" spans="1:11" ht="12.75">
      <c r="A25" s="98" t="s">
        <v>190</v>
      </c>
      <c r="B25" s="183">
        <v>4191</v>
      </c>
      <c r="C25" s="183">
        <v>4952</v>
      </c>
      <c r="D25" s="183">
        <v>4869</v>
      </c>
      <c r="E25" s="183">
        <v>2069</v>
      </c>
      <c r="F25" s="183">
        <v>2721</v>
      </c>
      <c r="G25" s="228">
        <v>2789</v>
      </c>
      <c r="H25" s="183">
        <v>1783</v>
      </c>
      <c r="I25" s="183">
        <v>1692</v>
      </c>
      <c r="J25" s="228">
        <v>1443</v>
      </c>
      <c r="K25" s="179"/>
    </row>
    <row r="26" spans="1:11" ht="45">
      <c r="A26" s="41" t="s">
        <v>191</v>
      </c>
      <c r="B26" s="183"/>
      <c r="C26" s="183"/>
      <c r="D26" s="183"/>
      <c r="E26" s="183"/>
      <c r="F26" s="183"/>
      <c r="G26" s="183"/>
      <c r="H26" s="183"/>
      <c r="I26" s="140"/>
      <c r="J26" s="229"/>
      <c r="K26" s="179"/>
    </row>
    <row r="27" spans="1:11" ht="12.75">
      <c r="A27" s="98" t="s">
        <v>192</v>
      </c>
      <c r="B27" s="183">
        <v>5693</v>
      </c>
      <c r="C27" s="183">
        <v>6598</v>
      </c>
      <c r="D27" s="183">
        <v>6753</v>
      </c>
      <c r="E27" s="183">
        <v>2511</v>
      </c>
      <c r="F27" s="183">
        <v>3137</v>
      </c>
      <c r="G27" s="183">
        <v>3561</v>
      </c>
      <c r="H27" s="183">
        <v>2881</v>
      </c>
      <c r="I27" s="183">
        <v>2954</v>
      </c>
      <c r="J27" s="230">
        <v>2531</v>
      </c>
      <c r="K27" s="179"/>
    </row>
    <row r="28" spans="1:11" ht="22.5">
      <c r="A28" s="102" t="s">
        <v>193</v>
      </c>
      <c r="B28" s="195"/>
      <c r="C28" s="184"/>
      <c r="D28" s="184"/>
      <c r="E28" s="185"/>
      <c r="F28" s="185"/>
      <c r="G28" s="185"/>
      <c r="H28" s="185"/>
      <c r="I28" s="142"/>
      <c r="J28" s="180"/>
      <c r="K28" s="179"/>
    </row>
  </sheetData>
  <sheetProtection/>
  <mergeCells count="5">
    <mergeCell ref="A2:A3"/>
    <mergeCell ref="B2:D2"/>
    <mergeCell ref="E2:G2"/>
    <mergeCell ref="H2:J2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Doina Vudvud</cp:lastModifiedBy>
  <cp:lastPrinted>2020-01-30T14:06:12Z</cp:lastPrinted>
  <dcterms:created xsi:type="dcterms:W3CDTF">2007-12-28T04:16:22Z</dcterms:created>
  <dcterms:modified xsi:type="dcterms:W3CDTF">2021-01-11T09:29:20Z</dcterms:modified>
  <cp:category/>
  <cp:version/>
  <cp:contentType/>
  <cp:contentStatus/>
</cp:coreProperties>
</file>